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Титул1" sheetId="1" r:id="rId1"/>
    <sheet name="Лист2" sheetId="2" state="hidden" r:id="rId2"/>
    <sheet name="1-2 курси" sheetId="3" r:id="rId3"/>
    <sheet name="вспомаг" sheetId="4" state="hidden" r:id="rId4"/>
  </sheets>
  <externalReferences>
    <externalReference r:id="rId7"/>
  </externalReferences>
  <definedNames>
    <definedName name="aa">#REF!</definedName>
    <definedName name="_xlnm.Print_Titles" localSheetId="2">'1-2 курси'!$8:$8</definedName>
    <definedName name="_xlnm.Print_Titles" localSheetId="3">'вспомаг'!$10:$10</definedName>
    <definedName name="_xlnm.Print_Area" localSheetId="3">'вспомаг'!$A$2:$AA$84</definedName>
    <definedName name="_xlnm.Print_Area" localSheetId="1">'Лист2'!$A$1:$K$15</definedName>
    <definedName name="_xlnm.Print_Area" localSheetId="0">'Титул1'!$A$1:$BA$38</definedName>
  </definedNames>
  <calcPr fullCalcOnLoad="1"/>
</workbook>
</file>

<file path=xl/sharedStrings.xml><?xml version="1.0" encoding="utf-8"?>
<sst xmlns="http://schemas.openxmlformats.org/spreadsheetml/2006/main" count="783" uniqueCount="369">
  <si>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</si>
  <si>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</si>
  <si>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</si>
  <si>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</si>
  <si>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</si>
  <si>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</si>
  <si>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</si>
  <si>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</si>
  <si>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</si>
  <si>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</si>
  <si>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</si>
  <si>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</si>
  <si>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</si>
  <si>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</si>
  <si>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</si>
  <si>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</si>
  <si>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</si>
  <si>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</si>
  <si>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</si>
  <si>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</si>
  <si>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</si>
  <si>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</si>
  <si>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</si>
  <si>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</si>
  <si>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</si>
  <si>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</si>
  <si>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</si>
  <si>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</si>
  <si>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</si>
  <si>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</si>
  <si>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</si>
  <si>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</si>
  <si>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</si>
  <si>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</si>
  <si>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</si>
  <si>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</si>
  <si>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</si>
  <si>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</si>
  <si>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</si>
  <si>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</si>
  <si>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</si>
  <si>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</si>
  <si>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</si>
  <si>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</si>
  <si>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1</t>
  </si>
  <si>
    <t>Справка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</si>
  <si>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</si>
  <si>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</si>
  <si>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</si>
  <si>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</si>
  <si>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</si>
  <si>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3</t>
  </si>
  <si>
    <t>13</t>
  </si>
  <si>
    <t>-</t>
  </si>
  <si>
    <t>С/Н</t>
  </si>
  <si>
    <t>/С</t>
  </si>
  <si>
    <t>Захист дипломного проекту (роботи)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</si>
  <si>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</si>
  <si>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</si>
  <si>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за п.1.2:</t>
  </si>
  <si>
    <t>Разом за п.1.1:</t>
  </si>
  <si>
    <t>ЗД</t>
  </si>
  <si>
    <t>Міністерство освіти і науки України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</si>
  <si>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</si>
  <si>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</si>
  <si>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</si>
  <si>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</si>
  <si>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</si>
  <si>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</si>
  <si>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</si>
  <si>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</si>
  <si>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</si>
  <si>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</si>
  <si>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</si>
  <si>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</si>
  <si>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</si>
  <si>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</si>
  <si>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</si>
  <si>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</si>
  <si>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</si>
  <si>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</si>
  <si>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</si>
  <si>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</si>
  <si>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</si>
  <si>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</si>
  <si>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</si>
  <si>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</si>
  <si>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</si>
  <si>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</si>
  <si>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</si>
  <si>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</si>
  <si>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</si>
  <si>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</si>
  <si>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</si>
  <si>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</si>
  <si>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</si>
  <si>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</si>
  <si>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</si>
  <si>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</si>
  <si>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</si>
  <si>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6+15+9</t>
  </si>
  <si>
    <t>2</t>
  </si>
  <si>
    <t>1.1.1</t>
  </si>
  <si>
    <t>1.1.2</t>
  </si>
  <si>
    <t>1.1.1.1</t>
  </si>
  <si>
    <t>1.1.1.2</t>
  </si>
  <si>
    <t>1.1.3</t>
  </si>
  <si>
    <t>1.1.4</t>
  </si>
  <si>
    <t>1.2.1</t>
  </si>
  <si>
    <t>1.2.3</t>
  </si>
  <si>
    <t>1.2.5</t>
  </si>
  <si>
    <t>3.1</t>
  </si>
  <si>
    <t>3.2</t>
  </si>
  <si>
    <t>4.1</t>
  </si>
  <si>
    <t>1.2.6.2</t>
  </si>
  <si>
    <t>4. ДЕРЖАВНА АТЕСТАЦІЯ</t>
  </si>
  <si>
    <t>1 ОБОВ'ЯЗКОВІ НАВЧАЛЬНІ ДИСЦИПЛІНИ</t>
  </si>
  <si>
    <t>Н/</t>
  </si>
  <si>
    <t>1.2.3.1</t>
  </si>
  <si>
    <t>1.2.3.2</t>
  </si>
  <si>
    <t xml:space="preserve">1.2.4                                          </t>
  </si>
  <si>
    <t>11</t>
  </si>
  <si>
    <t>8/2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</si>
  <si>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</si>
  <si>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</si>
  <si>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</si>
  <si>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Алгоритмізація та програмування</t>
  </si>
  <si>
    <t>1.2.6</t>
  </si>
  <si>
    <t>1.2.6.1</t>
  </si>
  <si>
    <t xml:space="preserve">3. ПРАКТИЧНА ПІДГОТОВКА </t>
  </si>
  <si>
    <t xml:space="preserve">ЗАГАЛЬНА КІЛЬКІСТЬ </t>
  </si>
  <si>
    <t>38/6</t>
  </si>
  <si>
    <t xml:space="preserve">1.2.4 .1                                         </t>
  </si>
  <si>
    <t xml:space="preserve">1.2.4 .2                                         </t>
  </si>
  <si>
    <t xml:space="preserve">V. План навчального процесу на 2017/2018 навчальний рік (заочна форма)     </t>
  </si>
  <si>
    <t>Кафедра КІТ  -- заочне (5 років) бакалавр 6.050101  "Компютерні науки"</t>
  </si>
  <si>
    <r>
      <t>II. План навчального процесу  (з дипл бакалавра)                           ІТП           перех. 11-12 н.р.    (заочн-повн-бакалавр)  (</t>
    </r>
    <r>
      <rPr>
        <b/>
        <sz val="11"/>
        <rFont val="Times New Roman"/>
        <family val="1"/>
      </rPr>
      <t>групи ІТ 08з нема</t>
    </r>
    <r>
      <rPr>
        <b/>
        <sz val="14"/>
        <rFont val="Times New Roman"/>
        <family val="1"/>
      </rPr>
      <t xml:space="preserve"> )               5 років</t>
    </r>
  </si>
  <si>
    <t>НАЗВА ДИСЦИПЛІН</t>
  </si>
  <si>
    <t>Семестров. контроль</t>
  </si>
  <si>
    <t>Курсові роботи</t>
  </si>
  <si>
    <t>Кредити ECTS</t>
  </si>
  <si>
    <t>Години</t>
  </si>
  <si>
    <t>Кількість аудиторних годин по курсах і триместрах</t>
  </si>
  <si>
    <t>Загальний обсяг</t>
  </si>
  <si>
    <t>Аудиторні</t>
  </si>
  <si>
    <t>самостійні</t>
  </si>
  <si>
    <t>Всього аудиторних годин</t>
  </si>
  <si>
    <t>Лекції</t>
  </si>
  <si>
    <t>лекції в настановну сесію</t>
  </si>
  <si>
    <t>практичних зан. в наст. сесію</t>
  </si>
  <si>
    <t>лекцій в семестрі</t>
  </si>
  <si>
    <t>практичних зан. та керівництво сам. роб. в семестрі</t>
  </si>
  <si>
    <t xml:space="preserve">лабораторні </t>
  </si>
  <si>
    <t>контроль знань</t>
  </si>
  <si>
    <t>1 курс(11з)</t>
  </si>
  <si>
    <t>2 курс (10з)</t>
  </si>
  <si>
    <t>3 курс (09з)</t>
  </si>
  <si>
    <t>4 курс(08з)</t>
  </si>
  <si>
    <t>5 курс (07з)</t>
  </si>
  <si>
    <t>кількість тижнів у триместрі</t>
  </si>
  <si>
    <r>
      <t xml:space="preserve">ТРИМЕСТР  1  (ИТ11-1з) </t>
    </r>
    <r>
      <rPr>
        <i/>
        <sz val="12"/>
        <rFont val="Times New Roman"/>
        <family val="1"/>
      </rPr>
      <t>(в приказе нет)</t>
    </r>
  </si>
  <si>
    <r>
      <t xml:space="preserve">Історія України </t>
    </r>
    <r>
      <rPr>
        <sz val="12"/>
        <rFont val="Times New Roman"/>
        <family val="1"/>
      </rPr>
      <t>(ГО)</t>
    </r>
  </si>
  <si>
    <t>0\4</t>
  </si>
  <si>
    <t>4/4</t>
  </si>
  <si>
    <r>
      <t xml:space="preserve">Математика </t>
    </r>
    <r>
      <rPr>
        <sz val="12"/>
        <rFont val="Times New Roman"/>
        <family val="1"/>
      </rPr>
      <t>(ВМ)</t>
    </r>
  </si>
  <si>
    <t>12\0</t>
  </si>
  <si>
    <t>4\12</t>
  </si>
  <si>
    <t>16/12</t>
  </si>
  <si>
    <r>
      <t xml:space="preserve">Інженерна графіка  </t>
    </r>
    <r>
      <rPr>
        <sz val="12"/>
        <rFont val="Times New Roman"/>
        <family val="1"/>
      </rPr>
      <t>(ІГ)</t>
    </r>
  </si>
  <si>
    <t>8\4</t>
  </si>
  <si>
    <t>4\8</t>
  </si>
  <si>
    <t>12/12</t>
  </si>
  <si>
    <r>
      <t xml:space="preserve">Англійська мова </t>
    </r>
    <r>
      <rPr>
        <sz val="12"/>
        <rFont val="Times New Roman"/>
        <family val="1"/>
      </rPr>
      <t>(ІМ)</t>
    </r>
  </si>
  <si>
    <t>0\0</t>
  </si>
  <si>
    <t>8\8</t>
  </si>
  <si>
    <t>8/8</t>
  </si>
  <si>
    <r>
      <t xml:space="preserve">Алгоритмізація та програмування </t>
    </r>
    <r>
      <rPr>
        <sz val="12"/>
        <rFont val="Times New Roman"/>
        <family val="1"/>
      </rPr>
      <t>(КІТ)</t>
    </r>
  </si>
  <si>
    <t>8\0</t>
  </si>
  <si>
    <t>4/12</t>
  </si>
  <si>
    <t>12\12</t>
  </si>
  <si>
    <t>52\48</t>
  </si>
  <si>
    <r>
      <t xml:space="preserve">ТРИМЕСТР  2,3 (ИТ11-1з) </t>
    </r>
    <r>
      <rPr>
        <b/>
        <i/>
        <sz val="12"/>
        <rFont val="Times New Roman"/>
        <family val="1"/>
      </rPr>
      <t>(в приказе нет)</t>
    </r>
  </si>
  <si>
    <t>12\4</t>
  </si>
  <si>
    <t>16\16</t>
  </si>
  <si>
    <r>
      <t xml:space="preserve">Фізика </t>
    </r>
    <r>
      <rPr>
        <sz val="12"/>
        <rFont val="Times New Roman"/>
        <family val="1"/>
      </rPr>
      <t>(Фіз)</t>
    </r>
  </si>
  <si>
    <t>36</t>
  </si>
  <si>
    <t>6\0</t>
  </si>
  <si>
    <t>0/8</t>
  </si>
  <si>
    <t>14/16</t>
  </si>
  <si>
    <t>4\0</t>
  </si>
  <si>
    <t>4/8</t>
  </si>
  <si>
    <r>
      <t xml:space="preserve">Дискретна  математика </t>
    </r>
    <r>
      <rPr>
        <sz val="12"/>
        <rFont val="Times New Roman"/>
        <family val="1"/>
      </rPr>
      <t>(ПМ)</t>
    </r>
  </si>
  <si>
    <t>58\60</t>
  </si>
  <si>
    <t>ТРИМЕСТР  4  (ИТ 10-1з)</t>
  </si>
  <si>
    <r>
      <t xml:space="preserve">Дискретна  математика </t>
    </r>
    <r>
      <rPr>
        <sz val="12"/>
        <rFont val="Times New Roman"/>
        <family val="1"/>
      </rPr>
      <t xml:space="preserve"> (КІТ)</t>
    </r>
  </si>
  <si>
    <t>4\4</t>
  </si>
  <si>
    <t>4</t>
  </si>
  <si>
    <t>34</t>
  </si>
  <si>
    <t>0/6</t>
  </si>
  <si>
    <t>14/14</t>
  </si>
  <si>
    <r>
      <t xml:space="preserve">Об'єктно-орієнтоване програмування  </t>
    </r>
    <r>
      <rPr>
        <sz val="12"/>
        <rFont val="Times New Roman"/>
        <family val="1"/>
      </rPr>
      <t>(КІТ)</t>
    </r>
  </si>
  <si>
    <t>6</t>
  </si>
  <si>
    <t>16\12</t>
  </si>
  <si>
    <r>
      <t xml:space="preserve">Теорія ймовірностей, імовірні процеси і математична статистика </t>
    </r>
    <r>
      <rPr>
        <sz val="12"/>
        <rFont val="Times New Roman"/>
        <family val="1"/>
      </rPr>
      <t>(ВМ)</t>
    </r>
  </si>
  <si>
    <r>
      <t xml:space="preserve">Екологія </t>
    </r>
    <r>
      <rPr>
        <sz val="12"/>
        <rFont val="Times New Roman"/>
        <family val="1"/>
      </rPr>
      <t>(ХіОП)</t>
    </r>
  </si>
  <si>
    <r>
      <t xml:space="preserve">Операційні системи </t>
    </r>
    <r>
      <rPr>
        <sz val="12"/>
        <rFont val="Times New Roman"/>
        <family val="1"/>
      </rPr>
      <t>(КІТ)</t>
    </r>
  </si>
  <si>
    <t>8\12</t>
  </si>
  <si>
    <t>58\54</t>
  </si>
  <si>
    <t>ТРИМЕСТР  5,6   (ИТ 10-1з)</t>
  </si>
  <si>
    <r>
      <t xml:space="preserve">Теорія алгоритмів </t>
    </r>
    <r>
      <rPr>
        <sz val="12"/>
        <rFont val="Times New Roman"/>
        <family val="1"/>
      </rPr>
      <t>(КІТ)</t>
    </r>
  </si>
  <si>
    <r>
      <t xml:space="preserve">Електротехніка та електроніка </t>
    </r>
    <r>
      <rPr>
        <sz val="12"/>
        <rFont val="Times New Roman"/>
        <family val="1"/>
      </rPr>
      <t>(КІТ)</t>
    </r>
  </si>
  <si>
    <r>
      <t>Українська мова (за проф спрям)</t>
    </r>
    <r>
      <rPr>
        <sz val="12"/>
        <rFont val="Times New Roman"/>
        <family val="1"/>
      </rPr>
      <t xml:space="preserve">(ГО) </t>
    </r>
  </si>
  <si>
    <r>
      <t>Філософія</t>
    </r>
    <r>
      <rPr>
        <sz val="12"/>
        <rFont val="Times New Roman"/>
        <family val="1"/>
      </rPr>
      <t xml:space="preserve"> (Філ)</t>
    </r>
  </si>
  <si>
    <t>8/4</t>
  </si>
  <si>
    <r>
      <t xml:space="preserve">Комп'ютерна графіка   </t>
    </r>
    <r>
      <rPr>
        <sz val="12"/>
        <rFont val="Times New Roman"/>
        <family val="1"/>
      </rPr>
      <t>(КІТ)</t>
    </r>
  </si>
  <si>
    <r>
      <t xml:space="preserve">Історія української культури </t>
    </r>
    <r>
      <rPr>
        <sz val="12"/>
        <rFont val="Times New Roman"/>
        <family val="1"/>
      </rPr>
      <t>(Філ)</t>
    </r>
  </si>
  <si>
    <t>0/4</t>
  </si>
  <si>
    <r>
      <t xml:space="preserve">Системне програмування </t>
    </r>
    <r>
      <rPr>
        <sz val="12"/>
        <rFont val="Times New Roman"/>
        <family val="1"/>
      </rPr>
      <t>(КІТ)</t>
    </r>
  </si>
  <si>
    <t>68\60</t>
  </si>
  <si>
    <t>ТРИМЕСТР  7   (ИТ 09 -1з)  (в приказе нет)</t>
  </si>
  <si>
    <r>
      <t>Алгоритми на дискретних структурах</t>
    </r>
    <r>
      <rPr>
        <sz val="10"/>
        <rFont val="Times New Roman"/>
        <family val="1"/>
      </rPr>
      <t xml:space="preserve"> (КІТ)</t>
    </r>
  </si>
  <si>
    <t>7</t>
  </si>
  <si>
    <r>
      <t>Системний аналіз</t>
    </r>
    <r>
      <rPr>
        <sz val="12"/>
        <rFont val="Times New Roman"/>
        <family val="1"/>
      </rPr>
      <t xml:space="preserve"> (КІТ)</t>
    </r>
  </si>
  <si>
    <t>12\16</t>
  </si>
  <si>
    <r>
      <t xml:space="preserve">Комп'ютерна схемотехніка та архітектура компютерів </t>
    </r>
    <r>
      <rPr>
        <sz val="12"/>
        <rFont val="Times New Roman"/>
        <family val="1"/>
      </rPr>
      <t xml:space="preserve"> (КІТ)</t>
    </r>
  </si>
  <si>
    <r>
      <t xml:space="preserve">Чисельні методи </t>
    </r>
    <r>
      <rPr>
        <sz val="12"/>
        <rFont val="Times New Roman"/>
        <family val="1"/>
      </rPr>
      <t>(ПМ)</t>
    </r>
  </si>
  <si>
    <t>12\8</t>
  </si>
  <si>
    <r>
      <t xml:space="preserve">Системне програмування </t>
    </r>
    <r>
      <rPr>
        <sz val="10"/>
        <rFont val="Times New Roman"/>
        <family val="1"/>
      </rPr>
      <t>(тільки в 11\12)</t>
    </r>
  </si>
  <si>
    <t>Теорія алгоритмів (курс.роб.)</t>
  </si>
  <si>
    <t>64\68</t>
  </si>
  <si>
    <t>ТРИМЕСТР  8,9   (ИТ 09 -1з) (в приказе нет)</t>
  </si>
  <si>
    <r>
      <t xml:space="preserve">Технологія  створення програмних продуктів   </t>
    </r>
    <r>
      <rPr>
        <sz val="12"/>
        <rFont val="Times New Roman"/>
        <family val="1"/>
      </rPr>
      <t>(КІТ)</t>
    </r>
  </si>
  <si>
    <r>
      <t xml:space="preserve">Теорія прийняття рішень </t>
    </r>
    <r>
      <rPr>
        <sz val="12"/>
        <rFont val="Times New Roman"/>
        <family val="1"/>
      </rPr>
      <t>(ІСПР)</t>
    </r>
  </si>
  <si>
    <r>
      <t xml:space="preserve">Організація баз даних та знань   </t>
    </r>
    <r>
      <rPr>
        <sz val="12"/>
        <rFont val="Times New Roman"/>
        <family val="1"/>
      </rPr>
      <t>(КІТ)</t>
    </r>
  </si>
  <si>
    <r>
      <t>Крос-платформене програмування</t>
    </r>
    <r>
      <rPr>
        <b/>
        <sz val="9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(КІТ)</t>
    </r>
  </si>
  <si>
    <r>
      <t xml:space="preserve">Робота з віддаленими базами даних </t>
    </r>
    <r>
      <rPr>
        <sz val="12"/>
        <rFont val="Times New Roman"/>
        <family val="1"/>
      </rPr>
      <t>(КІТ)</t>
    </r>
  </si>
  <si>
    <t>9</t>
  </si>
  <si>
    <t>56\52</t>
  </si>
  <si>
    <t>ТРИМЕСТР  13   (ИТ 07 -1з)</t>
  </si>
  <si>
    <r>
      <t>Технології компютерного проектування</t>
    </r>
    <r>
      <rPr>
        <sz val="12"/>
        <rFont val="Times New Roman"/>
        <family val="1"/>
      </rPr>
      <t xml:space="preserve"> (КІТ)</t>
    </r>
  </si>
  <si>
    <r>
      <t xml:space="preserve">Технології розподілених систем та паралельних обчислень   </t>
    </r>
    <r>
      <rPr>
        <sz val="12"/>
        <rFont val="Times New Roman"/>
        <family val="1"/>
      </rPr>
      <t>(КІТ)</t>
    </r>
  </si>
  <si>
    <r>
      <t xml:space="preserve">Компютерні мережі </t>
    </r>
    <r>
      <rPr>
        <sz val="12"/>
        <rFont val="Times New Roman"/>
        <family val="1"/>
      </rPr>
      <t xml:space="preserve"> (тільки в 11\12)</t>
    </r>
  </si>
  <si>
    <r>
      <t xml:space="preserve">Економіка та бізнес  </t>
    </r>
    <r>
      <rPr>
        <sz val="12"/>
        <rFont val="Times New Roman"/>
        <family val="1"/>
      </rPr>
      <t>(ЕП)</t>
    </r>
  </si>
  <si>
    <r>
      <t xml:space="preserve">Інженерне проектування </t>
    </r>
    <r>
      <rPr>
        <sz val="12"/>
        <rFont val="Times New Roman"/>
        <family val="1"/>
      </rPr>
      <t>(ОМТ)</t>
    </r>
    <r>
      <rPr>
        <b/>
        <sz val="12"/>
        <rFont val="Times New Roman"/>
        <family val="1"/>
      </rPr>
      <t xml:space="preserve"> деталей та вузлів машин </t>
    </r>
    <r>
      <rPr>
        <sz val="9"/>
        <rFont val="Times New Roman"/>
        <family val="1"/>
      </rPr>
      <t>(Роганов)</t>
    </r>
  </si>
  <si>
    <r>
      <t xml:space="preserve">Моделювання систем   </t>
    </r>
    <r>
      <rPr>
        <sz val="12"/>
        <rFont val="Times New Roman"/>
        <family val="1"/>
      </rPr>
      <t>(КІТ)</t>
    </r>
  </si>
  <si>
    <r>
      <t xml:space="preserve">Математичні методи дослідження операцій </t>
    </r>
    <r>
      <rPr>
        <sz val="12"/>
        <rFont val="Times New Roman"/>
        <family val="1"/>
      </rPr>
      <t>(КІТ)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(к пр)</t>
    </r>
  </si>
  <si>
    <t>68\68</t>
  </si>
  <si>
    <t>ТРИМЕСТР  14,15    (ИТ 07 -1з)</t>
  </si>
  <si>
    <r>
      <t xml:space="preserve">Проектування інформаційних систем  </t>
    </r>
    <r>
      <rPr>
        <sz val="12"/>
        <rFont val="Times New Roman"/>
        <family val="1"/>
      </rPr>
      <t xml:space="preserve"> (КІТ)</t>
    </r>
  </si>
  <si>
    <t>16\8</t>
  </si>
  <si>
    <r>
      <t xml:space="preserve">Охорона праці та БЖД  </t>
    </r>
    <r>
      <rPr>
        <sz val="12"/>
        <rFont val="Times New Roman"/>
        <family val="1"/>
      </rPr>
      <t>(ХіОП)</t>
    </r>
  </si>
  <si>
    <r>
      <t xml:space="preserve">Управління ІТ - проектами  </t>
    </r>
    <r>
      <rPr>
        <sz val="12"/>
        <rFont val="Times New Roman"/>
        <family val="1"/>
      </rPr>
      <t>(КІТ)</t>
    </r>
  </si>
  <si>
    <t>15</t>
  </si>
  <si>
    <t>12/8</t>
  </si>
  <si>
    <t>Технології компютерного проектування  (к пр)</t>
  </si>
  <si>
    <t>64\36</t>
  </si>
  <si>
    <r>
      <t xml:space="preserve">Технології захисту інформації </t>
    </r>
    <r>
      <rPr>
        <sz val="12"/>
        <rFont val="Times New Roman"/>
        <family val="1"/>
      </rPr>
      <t>(КІТ) нема в 11\12 н.р</t>
    </r>
  </si>
  <si>
    <t xml:space="preserve">М1 </t>
  </si>
  <si>
    <t>7+14+9</t>
  </si>
  <si>
    <t>7+15+8</t>
  </si>
  <si>
    <t>11+19+10</t>
  </si>
  <si>
    <t>10+18+12</t>
  </si>
  <si>
    <t>Кількість ек+зал+кур  бакалавр</t>
  </si>
  <si>
    <t>Триместри</t>
  </si>
  <si>
    <t>42\44</t>
  </si>
  <si>
    <t>34\30</t>
  </si>
  <si>
    <t>24\24</t>
  </si>
  <si>
    <t>24\28</t>
  </si>
  <si>
    <t>36\32</t>
  </si>
  <si>
    <t>28\32</t>
  </si>
  <si>
    <t>20\20</t>
  </si>
  <si>
    <t>28\24</t>
  </si>
  <si>
    <t>64\60</t>
  </si>
  <si>
    <t>48\52</t>
  </si>
  <si>
    <t>68\72</t>
  </si>
  <si>
    <t>1.3. Дисципліни загально-професійної підготовки</t>
  </si>
  <si>
    <t>1.2.7</t>
  </si>
  <si>
    <t>1.2.8</t>
  </si>
  <si>
    <t xml:space="preserve">Теорія алгоритмів </t>
  </si>
  <si>
    <t>1.2.7.1</t>
  </si>
  <si>
    <t>1.2.7.2</t>
  </si>
  <si>
    <t>1.3.1</t>
  </si>
  <si>
    <t>1.3.1.1</t>
  </si>
  <si>
    <t>1.3.1.2</t>
  </si>
  <si>
    <t>Екологія _</t>
  </si>
  <si>
    <t>Математика _</t>
  </si>
  <si>
    <t>Фізика _</t>
  </si>
  <si>
    <t>Теорія ймовірностей, імовірні процеси і математична статистика (ВМ) _</t>
  </si>
  <si>
    <t xml:space="preserve">Математика </t>
  </si>
  <si>
    <t xml:space="preserve">Дискретна математика </t>
  </si>
  <si>
    <t>Дискретна математика  _ (КІТ)</t>
  </si>
  <si>
    <t xml:space="preserve">Фізика </t>
  </si>
  <si>
    <t>Теорія алгоритмів_ (КІТ)</t>
  </si>
  <si>
    <t>Теорія алгоритмів курс роб._(КІТ)</t>
  </si>
  <si>
    <t>2/0</t>
  </si>
  <si>
    <t>Термін навчання: на базі повної загальної середньої освіти - 5 років</t>
  </si>
  <si>
    <r>
      <t xml:space="preserve">підготовки: </t>
    </r>
    <r>
      <rPr>
        <b/>
        <sz val="16"/>
        <rFont val="Times New Roman"/>
        <family val="1"/>
      </rPr>
      <t>бакалавр</t>
    </r>
  </si>
  <si>
    <r>
      <t xml:space="preserve"> галузь знань: </t>
    </r>
    <r>
      <rPr>
        <b/>
        <sz val="16"/>
        <rFont val="Times New Roman"/>
        <family val="1"/>
      </rPr>
      <t>12  "Інформаційні технології"</t>
    </r>
  </si>
  <si>
    <t xml:space="preserve">НАВЧАЛЬНИЙ ПЛАН  </t>
  </si>
  <si>
    <r>
      <t xml:space="preserve">форма навчання:     </t>
    </r>
    <r>
      <rPr>
        <b/>
        <sz val="16"/>
        <rFont val="Times New Roman"/>
        <family val="1"/>
      </rPr>
      <t>заочна</t>
    </r>
  </si>
  <si>
    <t>Електротехніка та електроніка_ (КІТ)</t>
  </si>
  <si>
    <t>Системне програмування _ (КІТ)</t>
  </si>
  <si>
    <t>1.3.2</t>
  </si>
  <si>
    <t>1.3.3</t>
  </si>
  <si>
    <t>1.3.4</t>
  </si>
  <si>
    <t>1.3.5</t>
  </si>
  <si>
    <t>1.3.6</t>
  </si>
  <si>
    <t>12/2</t>
  </si>
  <si>
    <t>Разом 1.3:</t>
  </si>
  <si>
    <t>Разом обов"язкова частина:</t>
  </si>
  <si>
    <t xml:space="preserve"> Кількість курсових  робіт</t>
  </si>
  <si>
    <t xml:space="preserve"> Кількість курсових проектів</t>
  </si>
  <si>
    <t>8</t>
  </si>
  <si>
    <t>10а</t>
  </si>
  <si>
    <t>10б</t>
  </si>
  <si>
    <t xml:space="preserve">Розподіл годин по курсах і семестрах </t>
  </si>
  <si>
    <t>Розподіл за семестрами</t>
  </si>
  <si>
    <t>ЗАТВЕРДЖЕНО:</t>
  </si>
  <si>
    <t>на засіданні Вченої ради</t>
  </si>
  <si>
    <t>протокол № 7</t>
  </si>
  <si>
    <r>
      <t>" 30</t>
    </r>
    <r>
      <rPr>
        <u val="single"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" березня</t>
    </r>
    <r>
      <rPr>
        <u val="single"/>
        <sz val="16"/>
        <rFont val="Times New Roman"/>
        <family val="1"/>
      </rPr>
      <t xml:space="preserve">     </t>
    </r>
    <r>
      <rPr>
        <sz val="16"/>
        <rFont val="Times New Roman"/>
        <family val="1"/>
      </rPr>
      <t>2017 р.</t>
    </r>
  </si>
  <si>
    <t>(Ковальов В.Д.)</t>
  </si>
  <si>
    <t>Іноземна мова (за професійним спрямуванням)  (починаючи з 2018/2019 н.р.)</t>
  </si>
  <si>
    <t>Історія української культури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</si>
  <si>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</si>
  <si>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</si>
  <si>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</si>
  <si>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</si>
  <si>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</si>
  <si>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</si>
  <si>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</si>
  <si>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</si>
  <si>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</si>
  <si>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</si>
  <si>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</si>
  <si>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</si>
  <si>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</si>
  <si>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12/0</t>
  </si>
  <si>
    <t>1.2.5.1</t>
  </si>
  <si>
    <t>1.2.5.2</t>
  </si>
  <si>
    <t xml:space="preserve">Основи охорони праці  та безпека життєдіяльності </t>
  </si>
  <si>
    <t>Безпека життєдіяльності_</t>
  </si>
  <si>
    <t>Основи охорони праці_</t>
  </si>
  <si>
    <t>14/2</t>
  </si>
  <si>
    <t>26/6</t>
  </si>
  <si>
    <t>24/0</t>
  </si>
  <si>
    <t>16/0</t>
  </si>
  <si>
    <t>0/2</t>
  </si>
  <si>
    <t>Комп'ютерна графіка    (КІТ)</t>
  </si>
  <si>
    <t>Комп'ютерна графіка _   (КІТ) (починаючи з 2018/2019 н.р.)</t>
  </si>
  <si>
    <t>Комп'ютерна графіка   (КІТ) (тільки в 2017/2018 н.р.)</t>
  </si>
  <si>
    <t>Операційні системи  (КІТ)</t>
  </si>
  <si>
    <t>Операційні системи _ (КІТ)  (починаючи з 2018/2019 н.р.)</t>
  </si>
  <si>
    <t>Операційні системи  (КІТ) (тільки в 2017/2018 н.р.)</t>
  </si>
  <si>
    <t>50/6</t>
  </si>
  <si>
    <t>Об'єктно -орієнтоване програмування_(КІТ)</t>
  </si>
  <si>
    <t>28/4</t>
  </si>
  <si>
    <t>32/0</t>
  </si>
  <si>
    <t>44/0</t>
  </si>
  <si>
    <t>52/4</t>
  </si>
  <si>
    <r>
      <t xml:space="preserve">спеціалізація: </t>
    </r>
    <r>
      <rPr>
        <b/>
        <sz val="16"/>
        <rFont val="Times New Roman"/>
        <family val="1"/>
      </rPr>
      <t xml:space="preserve">  Комп'ютерні науки в техніці та бізнесі</t>
    </r>
  </si>
  <si>
    <t>Семестр</t>
  </si>
  <si>
    <t>Настановна  сесія</t>
  </si>
  <si>
    <r>
      <t>Філософія</t>
    </r>
    <r>
      <rPr>
        <sz val="12"/>
        <rFont val="Times New Roman"/>
        <family val="1"/>
      </rPr>
      <t xml:space="preserve"> </t>
    </r>
  </si>
  <si>
    <r>
      <t xml:space="preserve">Алгоритмізація та програм-ння_ </t>
    </r>
    <r>
      <rPr>
        <sz val="10"/>
        <rFont val="Times New Roman"/>
        <family val="1"/>
      </rPr>
      <t>(КІТ)</t>
    </r>
  </si>
  <si>
    <r>
      <t>спеціальність:</t>
    </r>
    <r>
      <rPr>
        <b/>
        <sz val="16"/>
        <rFont val="Times New Roman"/>
        <family val="1"/>
      </rPr>
      <t xml:space="preserve">  122  "Комп’ютерні науки " (1-2 курси)</t>
    </r>
  </si>
  <si>
    <t xml:space="preserve">Кваліфікація: бакалавр з комп’ютерних наук </t>
  </si>
  <si>
    <t xml:space="preserve">семестри </t>
  </si>
  <si>
    <t>семестри: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</si>
</sst>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;\-* #,##0_-;\ _-;_-@_-"/>
  </numFmts>
  <fonts count="7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24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8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7" fontId="2" fillId="0" borderId="0" xfId="0" applyNumberFormat="1" applyFont="1" applyFill="1" applyBorder="1" applyAlignment="1" applyProtection="1">
      <alignment vertical="center"/>
      <protection/>
    </xf>
    <xf numFmtId="190" fontId="6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197" fontId="2" fillId="32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 applyProtection="1">
      <alignment vertical="center"/>
      <protection/>
    </xf>
    <xf numFmtId="188" fontId="2" fillId="0" borderId="12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8" fillId="0" borderId="0" xfId="53" applyFont="1">
      <alignment/>
      <protection/>
    </xf>
    <xf numFmtId="0" fontId="8" fillId="0" borderId="0" xfId="53" applyFont="1">
      <alignment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88" fontId="2" fillId="0" borderId="16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197" fontId="2" fillId="0" borderId="17" xfId="0" applyNumberFormat="1" applyFont="1" applyFill="1" applyBorder="1" applyAlignment="1" applyProtection="1">
      <alignment vertical="center"/>
      <protection/>
    </xf>
    <xf numFmtId="0" fontId="22" fillId="0" borderId="0" xfId="53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vertical="center"/>
      <protection/>
    </xf>
    <xf numFmtId="188" fontId="2" fillId="33" borderId="18" xfId="0" applyNumberFormat="1" applyFont="1" applyFill="1" applyBorder="1" applyAlignment="1" applyProtection="1">
      <alignment vertical="center"/>
      <protection/>
    </xf>
    <xf numFmtId="49" fontId="2" fillId="33" borderId="19" xfId="0" applyNumberFormat="1" applyFont="1" applyFill="1" applyBorder="1" applyAlignment="1" applyProtection="1">
      <alignment vertical="center"/>
      <protection/>
    </xf>
    <xf numFmtId="188" fontId="2" fillId="33" borderId="20" xfId="0" applyNumberFormat="1" applyFont="1" applyFill="1" applyBorder="1" applyAlignment="1" applyProtection="1">
      <alignment vertical="center"/>
      <protection/>
    </xf>
    <xf numFmtId="188" fontId="2" fillId="33" borderId="10" xfId="0" applyNumberFormat="1" applyFont="1" applyFill="1" applyBorder="1" applyAlignment="1" applyProtection="1">
      <alignment vertical="center"/>
      <protection/>
    </xf>
    <xf numFmtId="188" fontId="2" fillId="33" borderId="16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vertical="center"/>
      <protection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190" fontId="7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97" fontId="2" fillId="33" borderId="21" xfId="0" applyNumberFormat="1" applyFont="1" applyFill="1" applyBorder="1" applyAlignment="1" applyProtection="1">
      <alignment horizontal="center" vertical="center"/>
      <protection/>
    </xf>
    <xf numFmtId="197" fontId="2" fillId="33" borderId="21" xfId="0" applyNumberFormat="1" applyFont="1" applyFill="1" applyBorder="1" applyAlignment="1" applyProtection="1">
      <alignment vertical="center"/>
      <protection/>
    </xf>
    <xf numFmtId="49" fontId="7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left"/>
    </xf>
    <xf numFmtId="188" fontId="9" fillId="34" borderId="0" xfId="0" applyNumberFormat="1" applyFont="1" applyFill="1" applyBorder="1" applyAlignment="1" applyProtection="1">
      <alignment vertical="center"/>
      <protection/>
    </xf>
    <xf numFmtId="188" fontId="9" fillId="35" borderId="0" xfId="0" applyNumberFormat="1" applyFont="1" applyFill="1" applyBorder="1" applyAlignment="1" applyProtection="1">
      <alignment horizontal="center" vertical="center"/>
      <protection/>
    </xf>
    <xf numFmtId="188" fontId="9" fillId="35" borderId="0" xfId="0" applyNumberFormat="1" applyFont="1" applyFill="1" applyBorder="1" applyAlignment="1" applyProtection="1">
      <alignment vertical="center"/>
      <protection/>
    </xf>
    <xf numFmtId="189" fontId="7" fillId="34" borderId="10" xfId="0" applyNumberFormat="1" applyFont="1" applyFill="1" applyBorder="1" applyAlignment="1" applyProtection="1">
      <alignment horizontal="center" vertical="center"/>
      <protection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189" fontId="2" fillId="35" borderId="10" xfId="0" applyNumberFormat="1" applyFont="1" applyFill="1" applyBorder="1" applyAlignment="1" applyProtection="1">
      <alignment horizontal="center" vertical="center"/>
      <protection/>
    </xf>
    <xf numFmtId="194" fontId="2" fillId="35" borderId="10" xfId="0" applyNumberFormat="1" applyFont="1" applyFill="1" applyBorder="1" applyAlignment="1" applyProtection="1">
      <alignment horizontal="center" vertical="center"/>
      <protection/>
    </xf>
    <xf numFmtId="189" fontId="2" fillId="34" borderId="10" xfId="0" applyNumberFormat="1" applyFont="1" applyFill="1" applyBorder="1" applyAlignment="1" applyProtection="1">
      <alignment horizontal="center" vertical="center"/>
      <protection/>
    </xf>
    <xf numFmtId="19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34" borderId="12" xfId="0" applyNumberFormat="1" applyFont="1" applyFill="1" applyBorder="1" applyAlignment="1" applyProtection="1">
      <alignment horizontal="center" vertical="center"/>
      <protection/>
    </xf>
    <xf numFmtId="188" fontId="2" fillId="35" borderId="12" xfId="0" applyNumberFormat="1" applyFont="1" applyFill="1" applyBorder="1" applyAlignment="1" applyProtection="1">
      <alignment horizontal="center" vertical="center"/>
      <protection/>
    </xf>
    <xf numFmtId="188" fontId="7" fillId="0" borderId="21" xfId="0" applyNumberFormat="1" applyFont="1" applyFill="1" applyBorder="1" applyAlignment="1" applyProtection="1">
      <alignment horizontal="center" vertical="center"/>
      <protection/>
    </xf>
    <xf numFmtId="188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8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88" fontId="7" fillId="35" borderId="11" xfId="0" applyNumberFormat="1" applyFont="1" applyFill="1" applyBorder="1" applyAlignment="1" applyProtection="1">
      <alignment horizontal="center" vertical="center"/>
      <protection/>
    </xf>
    <xf numFmtId="188" fontId="7" fillId="35" borderId="11" xfId="0" applyNumberFormat="1" applyFont="1" applyFill="1" applyBorder="1" applyAlignment="1" applyProtection="1">
      <alignment vertical="center"/>
      <protection/>
    </xf>
    <xf numFmtId="188" fontId="7" fillId="34" borderId="11" xfId="0" applyNumberFormat="1" applyFont="1" applyFill="1" applyBorder="1" applyAlignment="1" applyProtection="1">
      <alignment vertical="center"/>
      <protection/>
    </xf>
    <xf numFmtId="188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8" fontId="7" fillId="35" borderId="10" xfId="0" applyNumberFormat="1" applyFont="1" applyFill="1" applyBorder="1" applyAlignment="1" applyProtection="1">
      <alignment horizontal="center" vertical="center"/>
      <protection/>
    </xf>
    <xf numFmtId="188" fontId="7" fillId="35" borderId="10" xfId="0" applyNumberFormat="1" applyFont="1" applyFill="1" applyBorder="1" applyAlignment="1" applyProtection="1">
      <alignment vertical="center"/>
      <protection/>
    </xf>
    <xf numFmtId="188" fontId="7" fillId="34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9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188" fontId="7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9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188" fontId="7" fillId="35" borderId="12" xfId="0" applyNumberFormat="1" applyFont="1" applyFill="1" applyBorder="1" applyAlignment="1" applyProtection="1">
      <alignment horizontal="center" vertical="center"/>
      <protection/>
    </xf>
    <xf numFmtId="188" fontId="2" fillId="35" borderId="12" xfId="0" applyNumberFormat="1" applyFont="1" applyFill="1" applyBorder="1" applyAlignment="1" applyProtection="1">
      <alignment vertical="center"/>
      <protection/>
    </xf>
    <xf numFmtId="188" fontId="2" fillId="34" borderId="12" xfId="0" applyNumberFormat="1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88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 wrapText="1"/>
    </xf>
    <xf numFmtId="49" fontId="7" fillId="34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188" fontId="7" fillId="35" borderId="21" xfId="0" applyNumberFormat="1" applyFont="1" applyFill="1" applyBorder="1" applyAlignment="1" applyProtection="1">
      <alignment horizontal="center" vertical="center"/>
      <protection/>
    </xf>
    <xf numFmtId="188" fontId="7" fillId="34" borderId="2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90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188" fontId="7" fillId="34" borderId="12" xfId="0" applyNumberFormat="1" applyFont="1" applyFill="1" applyBorder="1" applyAlignment="1" applyProtection="1">
      <alignment vertical="center"/>
      <protection/>
    </xf>
    <xf numFmtId="188" fontId="7" fillId="35" borderId="12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49" fontId="7" fillId="35" borderId="11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vertical="center"/>
      <protection/>
    </xf>
    <xf numFmtId="49" fontId="7" fillId="34" borderId="11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189" fontId="7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>
      <alignment/>
    </xf>
    <xf numFmtId="188" fontId="7" fillId="34" borderId="0" xfId="0" applyNumberFormat="1" applyFont="1" applyFill="1" applyBorder="1" applyAlignment="1" applyProtection="1">
      <alignment vertical="center"/>
      <protection/>
    </xf>
    <xf numFmtId="0" fontId="7" fillId="36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90" fontId="7" fillId="0" borderId="11" xfId="0" applyNumberFormat="1" applyFont="1" applyFill="1" applyBorder="1" applyAlignment="1">
      <alignment horizontal="center" vertical="center" wrapText="1"/>
    </xf>
    <xf numFmtId="188" fontId="9" fillId="34" borderId="10" xfId="0" applyNumberFormat="1" applyFont="1" applyFill="1" applyBorder="1" applyAlignment="1" applyProtection="1">
      <alignment vertical="center"/>
      <protection/>
    </xf>
    <xf numFmtId="188" fontId="9" fillId="0" borderId="10" xfId="0" applyNumberFormat="1" applyFont="1" applyFill="1" applyBorder="1" applyAlignment="1" applyProtection="1">
      <alignment vertical="center"/>
      <protection/>
    </xf>
    <xf numFmtId="188" fontId="9" fillId="0" borderId="10" xfId="0" applyNumberFormat="1" applyFont="1" applyFill="1" applyBorder="1" applyAlignment="1" applyProtection="1">
      <alignment horizontal="center" vertical="center"/>
      <protection/>
    </xf>
    <xf numFmtId="188" fontId="9" fillId="35" borderId="10" xfId="0" applyNumberFormat="1" applyFont="1" applyFill="1" applyBorder="1" applyAlignment="1" applyProtection="1">
      <alignment horizontal="center" vertical="center"/>
      <protection/>
    </xf>
    <xf numFmtId="188" fontId="9" fillId="35" borderId="10" xfId="0" applyNumberFormat="1" applyFont="1" applyFill="1" applyBorder="1" applyAlignment="1" applyProtection="1">
      <alignment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190" fontId="7" fillId="37" borderId="10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applyProtection="1">
      <alignment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7" borderId="10" xfId="0" applyNumberFormat="1" applyFont="1" applyFill="1" applyBorder="1" applyAlignment="1">
      <alignment vertical="center" wrapText="1"/>
    </xf>
    <xf numFmtId="0" fontId="7" fillId="37" borderId="10" xfId="0" applyNumberFormat="1" applyFont="1" applyFill="1" applyBorder="1" applyAlignment="1" applyProtection="1">
      <alignment horizontal="center" vertical="center"/>
      <protection/>
    </xf>
    <xf numFmtId="188" fontId="2" fillId="37" borderId="0" xfId="0" applyNumberFormat="1" applyFont="1" applyFill="1" applyBorder="1" applyAlignment="1" applyProtection="1">
      <alignment vertical="center"/>
      <protection/>
    </xf>
    <xf numFmtId="1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vertical="center" wrapText="1"/>
    </xf>
    <xf numFmtId="0" fontId="7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90" fontId="7" fillId="35" borderId="10" xfId="0" applyNumberFormat="1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9" fontId="1" fillId="0" borderId="10" xfId="0" applyNumberFormat="1" applyFont="1" applyFill="1" applyBorder="1" applyAlignment="1" applyProtection="1">
      <alignment horizontal="center" vertical="center"/>
      <protection/>
    </xf>
    <xf numFmtId="19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35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28" fillId="34" borderId="10" xfId="0" applyNumberFormat="1" applyFont="1" applyFill="1" applyBorder="1" applyAlignment="1" applyProtection="1">
      <alignment horizontal="center" vertical="center"/>
      <protection/>
    </xf>
    <xf numFmtId="188" fontId="28" fillId="0" borderId="10" xfId="0" applyNumberFormat="1" applyFont="1" applyFill="1" applyBorder="1" applyAlignment="1" applyProtection="1">
      <alignment horizontal="center" vertical="center"/>
      <protection/>
    </xf>
    <xf numFmtId="188" fontId="28" fillId="35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18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88" fontId="2" fillId="35" borderId="1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88" fontId="9" fillId="0" borderId="24" xfId="0" applyNumberFormat="1" applyFont="1" applyFill="1" applyBorder="1" applyAlignment="1" applyProtection="1">
      <alignment vertical="center"/>
      <protection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188" fontId="9" fillId="0" borderId="24" xfId="0" applyNumberFormat="1" applyFont="1" applyFill="1" applyBorder="1" applyAlignment="1" applyProtection="1">
      <alignment horizontal="center" vertical="center" wrapText="1"/>
      <protection/>
    </xf>
    <xf numFmtId="188" fontId="9" fillId="0" borderId="20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34" borderId="0" xfId="0" applyNumberFormat="1" applyFont="1" applyFill="1" applyBorder="1" applyAlignment="1" applyProtection="1">
      <alignment horizontal="center" vertical="center"/>
      <protection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35" borderId="0" xfId="0" applyNumberFormat="1" applyFont="1" applyFill="1" applyBorder="1" applyAlignment="1" applyProtection="1">
      <alignment horizontal="center" vertical="center"/>
      <protection/>
    </xf>
    <xf numFmtId="194" fontId="2" fillId="35" borderId="0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>
      <alignment horizontal="center" vertical="center" wrapText="1"/>
    </xf>
    <xf numFmtId="194" fontId="2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188" fontId="9" fillId="0" borderId="26" xfId="0" applyNumberFormat="1" applyFont="1" applyFill="1" applyBorder="1" applyAlignment="1" applyProtection="1">
      <alignment horizontal="center" vertical="center" wrapText="1"/>
      <protection/>
    </xf>
    <xf numFmtId="188" fontId="9" fillId="0" borderId="26" xfId="0" applyNumberFormat="1" applyFont="1" applyFill="1" applyBorder="1" applyAlignment="1" applyProtection="1">
      <alignment vertical="center"/>
      <protection/>
    </xf>
    <xf numFmtId="189" fontId="2" fillId="34" borderId="26" xfId="0" applyNumberFormat="1" applyFont="1" applyFill="1" applyBorder="1" applyAlignment="1" applyProtection="1">
      <alignment horizontal="center" vertical="center"/>
      <protection/>
    </xf>
    <xf numFmtId="191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188" fontId="7" fillId="0" borderId="12" xfId="0" applyNumberFormat="1" applyFont="1" applyFill="1" applyBorder="1" applyAlignment="1" applyProtection="1">
      <alignment horizontal="center" vertical="center"/>
      <protection/>
    </xf>
    <xf numFmtId="188" fontId="7" fillId="34" borderId="12" xfId="0" applyNumberFormat="1" applyFont="1" applyFill="1" applyBorder="1" applyAlignment="1" applyProtection="1">
      <alignment horizontal="center" vertical="center"/>
      <protection/>
    </xf>
    <xf numFmtId="49" fontId="7" fillId="35" borderId="12" xfId="0" applyNumberFormat="1" applyFont="1" applyFill="1" applyBorder="1" applyAlignment="1" applyProtection="1">
      <alignment horizontal="center" vertical="center"/>
      <protection/>
    </xf>
    <xf numFmtId="49" fontId="7" fillId="34" borderId="12" xfId="0" applyNumberFormat="1" applyFont="1" applyFill="1" applyBorder="1" applyAlignment="1" applyProtection="1">
      <alignment horizontal="center" vertical="center"/>
      <protection/>
    </xf>
    <xf numFmtId="49" fontId="7" fillId="35" borderId="12" xfId="0" applyNumberFormat="1" applyFont="1" applyFill="1" applyBorder="1" applyAlignment="1" applyProtection="1">
      <alignment vertical="center"/>
      <protection/>
    </xf>
    <xf numFmtId="49" fontId="7" fillId="34" borderId="12" xfId="0" applyNumberFormat="1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8" fontId="29" fillId="0" borderId="0" xfId="0" applyNumberFormat="1" applyFont="1" applyFill="1" applyBorder="1" applyAlignment="1" applyProtection="1">
      <alignment vertical="center"/>
      <protection/>
    </xf>
    <xf numFmtId="188" fontId="2" fillId="0" borderId="27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189" fontId="2" fillId="33" borderId="10" xfId="0" applyNumberFormat="1" applyFont="1" applyFill="1" applyBorder="1" applyAlignment="1" applyProtection="1">
      <alignment horizontal="center" vertical="center"/>
      <protection/>
    </xf>
    <xf numFmtId="198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189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28" xfId="0" applyNumberFormat="1" applyFont="1" applyFill="1" applyBorder="1" applyAlignment="1" applyProtection="1">
      <alignment horizontal="center" vertical="center"/>
      <protection/>
    </xf>
    <xf numFmtId="49" fontId="2" fillId="33" borderId="29" xfId="0" applyNumberFormat="1" applyFont="1" applyFill="1" applyBorder="1" applyAlignment="1" applyProtection="1">
      <alignment horizontal="center" vertical="center" wrapText="1"/>
      <protection/>
    </xf>
    <xf numFmtId="188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 applyProtection="1">
      <alignment horizontal="center" vertical="center"/>
      <protection/>
    </xf>
    <xf numFmtId="188" fontId="2" fillId="33" borderId="11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88" fontId="2" fillId="33" borderId="10" xfId="0" applyNumberFormat="1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188" fontId="6" fillId="33" borderId="10" xfId="0" applyNumberFormat="1" applyFont="1" applyFill="1" applyBorder="1" applyAlignment="1" applyProtection="1">
      <alignment vertical="center"/>
      <protection/>
    </xf>
    <xf numFmtId="188" fontId="6" fillId="33" borderId="16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188" fontId="2" fillId="33" borderId="12" xfId="0" applyNumberFormat="1" applyFont="1" applyFill="1" applyBorder="1" applyAlignment="1" applyProtection="1">
      <alignment horizontal="center" vertical="center"/>
      <protection/>
    </xf>
    <xf numFmtId="188" fontId="2" fillId="33" borderId="12" xfId="0" applyNumberFormat="1" applyFont="1" applyFill="1" applyBorder="1" applyAlignment="1" applyProtection="1">
      <alignment vertical="center"/>
      <protection/>
    </xf>
    <xf numFmtId="189" fontId="2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90" fontId="7" fillId="33" borderId="29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33" borderId="21" xfId="0" applyNumberFormat="1" applyFont="1" applyFill="1" applyBorder="1" applyAlignment="1">
      <alignment horizontal="center" vertical="center" wrapText="1"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188" fontId="2" fillId="33" borderId="21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vertical="center" wrapText="1"/>
    </xf>
    <xf numFmtId="49" fontId="6" fillId="33" borderId="33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1" fontId="6" fillId="33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>
      <alignment horizontal="center" vertical="center"/>
    </xf>
    <xf numFmtId="1" fontId="3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7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188" fontId="2" fillId="33" borderId="12" xfId="0" applyNumberFormat="1" applyFont="1" applyFill="1" applyBorder="1" applyAlignment="1" applyProtection="1">
      <alignment horizontal="center" vertical="center"/>
      <protection/>
    </xf>
    <xf numFmtId="190" fontId="7" fillId="33" borderId="21" xfId="0" applyNumberFormat="1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3" borderId="34" xfId="0" applyNumberFormat="1" applyFont="1" applyFill="1" applyBorder="1" applyAlignment="1" applyProtection="1">
      <alignment horizontal="center" vertical="center"/>
      <protection/>
    </xf>
    <xf numFmtId="49" fontId="7" fillId="33" borderId="35" xfId="0" applyNumberFormat="1" applyFont="1" applyFill="1" applyBorder="1" applyAlignment="1" applyProtection="1">
      <alignment horizontal="center" vertical="center"/>
      <protection/>
    </xf>
    <xf numFmtId="49" fontId="7" fillId="33" borderId="35" xfId="0" applyNumberFormat="1" applyFont="1" applyFill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199" fontId="2" fillId="33" borderId="38" xfId="0" applyNumberFormat="1" applyFont="1" applyFill="1" applyBorder="1" applyAlignment="1" applyProtection="1">
      <alignment horizontal="center" vertical="center"/>
      <protection/>
    </xf>
    <xf numFmtId="190" fontId="7" fillId="33" borderId="39" xfId="0" applyNumberFormat="1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vertical="center" wrapText="1"/>
    </xf>
    <xf numFmtId="190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40" xfId="0" applyNumberFormat="1" applyFont="1" applyFill="1" applyBorder="1" applyAlignment="1" applyProtection="1">
      <alignment horizontal="left" vertical="center"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23" xfId="0" applyNumberFormat="1" applyFont="1" applyFill="1" applyBorder="1" applyAlignment="1" applyProtection="1">
      <alignment vertical="center"/>
      <protection/>
    </xf>
    <xf numFmtId="49" fontId="2" fillId="33" borderId="41" xfId="0" applyNumberFormat="1" applyFont="1" applyFill="1" applyBorder="1" applyAlignment="1" applyProtection="1">
      <alignment vertical="center"/>
      <protection/>
    </xf>
    <xf numFmtId="49" fontId="2" fillId="33" borderId="18" xfId="0" applyNumberFormat="1" applyFont="1" applyFill="1" applyBorder="1" applyAlignment="1">
      <alignment horizontal="left" vertical="center" wrapText="1"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188" fontId="7" fillId="33" borderId="21" xfId="0" applyNumberFormat="1" applyFont="1" applyFill="1" applyBorder="1" applyAlignment="1" applyProtection="1">
      <alignment vertical="center"/>
      <protection/>
    </xf>
    <xf numFmtId="188" fontId="2" fillId="33" borderId="21" xfId="0" applyNumberFormat="1" applyFont="1" applyFill="1" applyBorder="1" applyAlignment="1" applyProtection="1">
      <alignment vertical="center"/>
      <protection/>
    </xf>
    <xf numFmtId="0" fontId="7" fillId="33" borderId="42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197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197" fontId="2" fillId="33" borderId="0" xfId="0" applyNumberFormat="1" applyFont="1" applyFill="1" applyBorder="1" applyAlignment="1" applyProtection="1">
      <alignment horizontal="center" vertical="center"/>
      <protection/>
    </xf>
    <xf numFmtId="197" fontId="2" fillId="33" borderId="43" xfId="0" applyNumberFormat="1" applyFont="1" applyFill="1" applyBorder="1" applyAlignment="1" applyProtection="1">
      <alignment vertical="center"/>
      <protection/>
    </xf>
    <xf numFmtId="196" fontId="7" fillId="33" borderId="21" xfId="0" applyNumberFormat="1" applyFont="1" applyFill="1" applyBorder="1" applyAlignment="1">
      <alignment horizontal="center" vertical="center" wrapText="1"/>
    </xf>
    <xf numFmtId="198" fontId="7" fillId="33" borderId="21" xfId="0" applyNumberFormat="1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vertical="center" wrapText="1"/>
    </xf>
    <xf numFmtId="196" fontId="7" fillId="33" borderId="0" xfId="0" applyNumberFormat="1" applyFont="1" applyFill="1" applyBorder="1" applyAlignment="1">
      <alignment horizontal="center" vertical="center" wrapText="1"/>
    </xf>
    <xf numFmtId="198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97" fontId="2" fillId="33" borderId="0" xfId="0" applyNumberFormat="1" applyFont="1" applyFill="1" applyBorder="1" applyAlignment="1" applyProtection="1">
      <alignment horizontal="center" vertical="center"/>
      <protection/>
    </xf>
    <xf numFmtId="197" fontId="2" fillId="33" borderId="43" xfId="0" applyNumberFormat="1" applyFont="1" applyFill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 applyProtection="1">
      <alignment vertical="center"/>
      <protection/>
    </xf>
    <xf numFmtId="190" fontId="11" fillId="33" borderId="11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 applyProtection="1">
      <alignment horizontal="center" vertical="center"/>
      <protection/>
    </xf>
    <xf numFmtId="188" fontId="2" fillId="33" borderId="12" xfId="0" applyNumberFormat="1" applyFont="1" applyFill="1" applyBorder="1" applyAlignment="1" applyProtection="1">
      <alignment horizontal="left" vertical="top"/>
      <protection/>
    </xf>
    <xf numFmtId="188" fontId="2" fillId="33" borderId="12" xfId="0" applyNumberFormat="1" applyFont="1" applyFill="1" applyBorder="1" applyAlignment="1" applyProtection="1">
      <alignment vertical="center"/>
      <protection/>
    </xf>
    <xf numFmtId="190" fontId="11" fillId="33" borderId="12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right" vertical="center"/>
      <protection/>
    </xf>
    <xf numFmtId="188" fontId="2" fillId="33" borderId="23" xfId="0" applyNumberFormat="1" applyFont="1" applyFill="1" applyBorder="1" applyAlignment="1" applyProtection="1">
      <alignment vertical="center"/>
      <protection/>
    </xf>
    <xf numFmtId="190" fontId="10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vertical="center"/>
      <protection/>
    </xf>
    <xf numFmtId="188" fontId="2" fillId="33" borderId="23" xfId="0" applyNumberFormat="1" applyFont="1" applyFill="1" applyBorder="1" applyAlignment="1" applyProtection="1">
      <alignment horizontal="center" vertical="center"/>
      <protection/>
    </xf>
    <xf numFmtId="188" fontId="2" fillId="33" borderId="23" xfId="0" applyNumberFormat="1" applyFont="1" applyFill="1" applyBorder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right" vertical="center"/>
      <protection/>
    </xf>
    <xf numFmtId="0" fontId="2" fillId="33" borderId="21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>
      <alignment horizontal="right" vertical="center" wrapText="1"/>
    </xf>
    <xf numFmtId="197" fontId="2" fillId="33" borderId="0" xfId="0" applyNumberFormat="1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Border="1" applyAlignment="1">
      <alignment horizontal="left" vertical="center" wrapText="1"/>
    </xf>
    <xf numFmtId="188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right" vertical="center"/>
      <protection/>
    </xf>
    <xf numFmtId="188" fontId="2" fillId="33" borderId="0" xfId="0" applyNumberFormat="1" applyFont="1" applyFill="1" applyBorder="1" applyAlignment="1" applyProtection="1">
      <alignment horizontal="left" vertical="center" wrapText="1"/>
      <protection/>
    </xf>
    <xf numFmtId="188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center" wrapText="1"/>
    </xf>
    <xf numFmtId="188" fontId="9" fillId="33" borderId="0" xfId="0" applyNumberFormat="1" applyFont="1" applyFill="1" applyBorder="1" applyAlignment="1" applyProtection="1">
      <alignment horizontal="left" vertical="center" wrapText="1"/>
      <protection/>
    </xf>
    <xf numFmtId="188" fontId="9" fillId="33" borderId="0" xfId="0" applyNumberFormat="1" applyFont="1" applyFill="1" applyBorder="1" applyAlignment="1" applyProtection="1">
      <alignment horizontal="center" vertical="center" wrapText="1"/>
      <protection/>
    </xf>
    <xf numFmtId="188" fontId="9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188" fontId="9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2" fillId="0" borderId="46" xfId="53" applyFont="1" applyBorder="1" applyAlignment="1">
      <alignment horizontal="center" vertical="center" wrapText="1"/>
      <protection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wrapText="1"/>
    </xf>
    <xf numFmtId="0" fontId="15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3" xfId="53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20" fillId="0" borderId="47" xfId="0" applyFont="1" applyBorder="1" applyAlignment="1">
      <alignment wrapText="1"/>
    </xf>
    <xf numFmtId="0" fontId="20" fillId="0" borderId="48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43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46" xfId="53" applyFont="1" applyBorder="1" applyAlignment="1">
      <alignment horizontal="center" vertical="center" wrapText="1"/>
      <protection/>
    </xf>
    <xf numFmtId="0" fontId="22" fillId="0" borderId="4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textRotation="90"/>
    </xf>
    <xf numFmtId="0" fontId="3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/>
    </xf>
    <xf numFmtId="0" fontId="2" fillId="0" borderId="55" xfId="0" applyFont="1" applyBorder="1" applyAlignment="1">
      <alignment/>
    </xf>
    <xf numFmtId="0" fontId="15" fillId="0" borderId="57" xfId="0" applyFont="1" applyBorder="1" applyAlignment="1">
      <alignment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5" fillId="0" borderId="56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49" fontId="22" fillId="0" borderId="46" xfId="53" applyNumberFormat="1" applyFont="1" applyBorder="1" applyAlignment="1">
      <alignment horizontal="center" vertical="center" wrapText="1"/>
      <protection/>
    </xf>
    <xf numFmtId="0" fontId="20" fillId="0" borderId="47" xfId="0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20" fillId="0" borderId="4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46" xfId="53" applyNumberFormat="1" applyFont="1" applyBorder="1" applyAlignment="1" applyProtection="1">
      <alignment horizontal="left" vertical="top" wrapText="1"/>
      <protection locked="0"/>
    </xf>
    <xf numFmtId="0" fontId="17" fillId="0" borderId="47" xfId="0" applyFont="1" applyBorder="1" applyAlignment="1">
      <alignment horizontal="left" wrapText="1"/>
    </xf>
    <xf numFmtId="0" fontId="17" fillId="0" borderId="47" xfId="0" applyFont="1" applyBorder="1" applyAlignment="1">
      <alignment wrapText="1"/>
    </xf>
    <xf numFmtId="0" fontId="17" fillId="0" borderId="48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188" fontId="2" fillId="33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189" fontId="10" fillId="33" borderId="59" xfId="0" applyNumberFormat="1" applyFont="1" applyFill="1" applyBorder="1" applyAlignment="1" applyProtection="1">
      <alignment horizontal="center" vertical="center"/>
      <protection/>
    </xf>
    <xf numFmtId="189" fontId="10" fillId="33" borderId="60" xfId="0" applyNumberFormat="1" applyFont="1" applyFill="1" applyBorder="1" applyAlignment="1" applyProtection="1">
      <alignment horizontal="center" vertical="center"/>
      <protection/>
    </xf>
    <xf numFmtId="0" fontId="10" fillId="33" borderId="62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23" xfId="0" applyFont="1" applyFill="1" applyBorder="1" applyAlignment="1">
      <alignment horizontal="center" vertical="center" textRotation="90" wrapText="1"/>
    </xf>
    <xf numFmtId="0" fontId="0" fillId="33" borderId="35" xfId="0" applyFont="1" applyFill="1" applyBorder="1" applyAlignment="1">
      <alignment horizontal="center" vertical="center" textRotation="90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/>
    </xf>
    <xf numFmtId="0" fontId="2" fillId="33" borderId="10" xfId="0" applyFont="1" applyFill="1" applyBorder="1" applyAlignment="1" applyProtection="1">
      <alignment horizontal="right" vertical="center"/>
      <protection/>
    </xf>
    <xf numFmtId="190" fontId="7" fillId="33" borderId="59" xfId="0" applyNumberFormat="1" applyFont="1" applyFill="1" applyBorder="1" applyAlignment="1" applyProtection="1">
      <alignment horizontal="center" vertical="center"/>
      <protection/>
    </xf>
    <xf numFmtId="190" fontId="7" fillId="33" borderId="61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 wrapText="1"/>
    </xf>
    <xf numFmtId="0" fontId="8" fillId="33" borderId="59" xfId="0" applyNumberFormat="1" applyFont="1" applyFill="1" applyBorder="1" applyAlignment="1" applyProtection="1">
      <alignment horizontal="center" vertical="center"/>
      <protection/>
    </xf>
    <xf numFmtId="0" fontId="0" fillId="33" borderId="60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 applyProtection="1">
      <alignment horizontal="center" vertical="center" textRotation="90" wrapText="1"/>
      <protection/>
    </xf>
    <xf numFmtId="0" fontId="0" fillId="33" borderId="0" xfId="0" applyFont="1" applyFill="1" applyAlignment="1">
      <alignment horizontal="left"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1" fillId="33" borderId="60" xfId="0" applyFont="1" applyFill="1" applyBorder="1" applyAlignment="1">
      <alignment horizontal="center" vertical="center"/>
    </xf>
    <xf numFmtId="0" fontId="21" fillId="33" borderId="61" xfId="0" applyFont="1" applyFill="1" applyBorder="1" applyAlignment="1">
      <alignment horizontal="center" vertical="center"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2" fillId="33" borderId="59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188" fontId="2" fillId="33" borderId="13" xfId="0" applyNumberFormat="1" applyFont="1" applyFill="1" applyBorder="1" applyAlignment="1" applyProtection="1">
      <alignment horizontal="center" wrapText="1"/>
      <protection/>
    </xf>
    <xf numFmtId="0" fontId="0" fillId="33" borderId="20" xfId="0" applyFont="1" applyFill="1" applyBorder="1" applyAlignment="1">
      <alignment horizont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59" xfId="0" applyFont="1" applyFill="1" applyBorder="1" applyAlignment="1">
      <alignment horizontal="center" vertical="center" wrapText="1"/>
    </xf>
    <xf numFmtId="0" fontId="7" fillId="33" borderId="60" xfId="0" applyNumberFormat="1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>
      <alignment horizontal="right" vertical="center" wrapText="1"/>
    </xf>
    <xf numFmtId="0" fontId="0" fillId="33" borderId="60" xfId="0" applyFont="1" applyFill="1" applyBorder="1" applyAlignment="1">
      <alignment horizontal="right" vertical="center" wrapText="1"/>
    </xf>
    <xf numFmtId="0" fontId="0" fillId="33" borderId="60" xfId="0" applyFont="1" applyFill="1" applyBorder="1" applyAlignment="1">
      <alignment vertical="center" wrapText="1"/>
    </xf>
    <xf numFmtId="0" fontId="0" fillId="33" borderId="61" xfId="0" applyFont="1" applyFill="1" applyBorder="1" applyAlignment="1">
      <alignment vertical="center" wrapText="1"/>
    </xf>
    <xf numFmtId="188" fontId="2" fillId="33" borderId="10" xfId="0" applyNumberFormat="1" applyFont="1" applyFill="1" applyBorder="1" applyAlignment="1" applyProtection="1">
      <alignment horizontal="center" vertical="center" wrapText="1"/>
      <protection/>
    </xf>
    <xf numFmtId="188" fontId="2" fillId="33" borderId="12" xfId="0" applyNumberFormat="1" applyFont="1" applyFill="1" applyBorder="1" applyAlignment="1" applyProtection="1">
      <alignment horizontal="center" vertical="center" wrapText="1"/>
      <protection/>
    </xf>
    <xf numFmtId="189" fontId="6" fillId="33" borderId="30" xfId="0" applyNumberFormat="1" applyFont="1" applyFill="1" applyBorder="1" applyAlignment="1" applyProtection="1">
      <alignment horizontal="center" vertical="center"/>
      <protection/>
    </xf>
    <xf numFmtId="189" fontId="6" fillId="33" borderId="26" xfId="0" applyNumberFormat="1" applyFont="1" applyFill="1" applyBorder="1" applyAlignment="1" applyProtection="1">
      <alignment horizontal="center" vertical="center"/>
      <protection/>
    </xf>
    <xf numFmtId="0" fontId="17" fillId="33" borderId="26" xfId="0" applyFont="1" applyFill="1" applyBorder="1" applyAlignment="1">
      <alignment horizontal="center" vertical="center"/>
    </xf>
    <xf numFmtId="0" fontId="17" fillId="33" borderId="27" xfId="0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 applyProtection="1">
      <alignment horizontal="right" vertical="center"/>
      <protection/>
    </xf>
    <xf numFmtId="188" fontId="2" fillId="33" borderId="46" xfId="0" applyNumberFormat="1" applyFont="1" applyFill="1" applyBorder="1" applyAlignment="1" applyProtection="1">
      <alignment horizontal="center" vertical="center" wrapText="1"/>
      <protection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188" fontId="2" fillId="33" borderId="42" xfId="0" applyNumberFormat="1" applyFont="1" applyFill="1" applyBorder="1" applyAlignment="1" applyProtection="1">
      <alignment horizontal="center" vertical="center" wrapText="1"/>
      <protection/>
    </xf>
    <xf numFmtId="188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188" fontId="8" fillId="33" borderId="26" xfId="0" applyNumberFormat="1" applyFont="1" applyFill="1" applyBorder="1" applyAlignment="1" applyProtection="1">
      <alignment horizontal="center" vertical="center" wrapText="1"/>
      <protection/>
    </xf>
    <xf numFmtId="188" fontId="7" fillId="33" borderId="26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>
      <alignment vertical="center" wrapText="1"/>
    </xf>
    <xf numFmtId="188" fontId="19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19" fillId="33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 applyProtection="1">
      <alignment horizontal="center" vertical="center"/>
      <protection/>
    </xf>
    <xf numFmtId="188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textRotation="90"/>
      <protection/>
    </xf>
    <xf numFmtId="0" fontId="2" fillId="33" borderId="12" xfId="0" applyNumberFormat="1" applyFont="1" applyFill="1" applyBorder="1" applyAlignment="1" applyProtection="1">
      <alignment horizontal="center" vertical="center" textRotation="90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188" fontId="2" fillId="33" borderId="46" xfId="0" applyNumberFormat="1" applyFont="1" applyFill="1" applyBorder="1" applyAlignment="1" applyProtection="1">
      <alignment horizontal="center" vertical="center"/>
      <protection/>
    </xf>
    <xf numFmtId="188" fontId="2" fillId="33" borderId="48" xfId="0" applyNumberFormat="1" applyFont="1" applyFill="1" applyBorder="1" applyAlignment="1" applyProtection="1">
      <alignment horizontal="center" vertical="center"/>
      <protection/>
    </xf>
    <xf numFmtId="188" fontId="2" fillId="33" borderId="13" xfId="0" applyNumberFormat="1" applyFont="1" applyFill="1" applyBorder="1" applyAlignment="1" applyProtection="1">
      <alignment horizontal="center" vertical="center"/>
      <protection/>
    </xf>
    <xf numFmtId="188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25" fillId="0" borderId="64" xfId="0" applyNumberFormat="1" applyFont="1" applyFill="1" applyBorder="1" applyAlignment="1" applyProtection="1">
      <alignment horizontal="center" vertical="center" wrapText="1"/>
      <protection/>
    </xf>
    <xf numFmtId="188" fontId="8" fillId="0" borderId="63" xfId="0" applyNumberFormat="1" applyFont="1" applyFill="1" applyBorder="1" applyAlignment="1" applyProtection="1">
      <alignment horizontal="center" vertical="center"/>
      <protection/>
    </xf>
    <xf numFmtId="188" fontId="8" fillId="0" borderId="60" xfId="0" applyNumberFormat="1" applyFont="1" applyFill="1" applyBorder="1" applyAlignment="1" applyProtection="1">
      <alignment horizontal="center" vertical="center"/>
      <protection/>
    </xf>
    <xf numFmtId="188" fontId="8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/>
      <protection/>
    </xf>
    <xf numFmtId="188" fontId="1" fillId="0" borderId="2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188" fontId="7" fillId="0" borderId="66" xfId="0" applyNumberFormat="1" applyFont="1" applyFill="1" applyBorder="1" applyAlignment="1" applyProtection="1">
      <alignment horizontal="center" vertical="center"/>
      <protection/>
    </xf>
    <xf numFmtId="188" fontId="7" fillId="0" borderId="21" xfId="0" applyNumberFormat="1" applyFont="1" applyFill="1" applyBorder="1" applyAlignment="1" applyProtection="1">
      <alignment horizontal="center" vertical="center"/>
      <protection/>
    </xf>
    <xf numFmtId="188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66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ena.latysheva\Local%20Settings\Temporary%20Internet%20Files\Content.IE5\ZPW1ZNL2\&#1048;&#1058;&#1055;%20(&#1073;&#1072;&#1079;&#1072;+&#1087;&#1077;&#1088;)%205%20&#1088;_(&#1079;&#1072;&#1086;&#1095;_&#1073;&#1072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11-12)"/>
      <sheetName val="Л3 11-12 (по трим)"/>
      <sheetName val="Ар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="80" zoomScaleNormal="50" zoomScaleSheetLayoutView="80" zoomScalePageLayoutView="0" workbookViewId="0" topLeftCell="A10">
      <selection activeCell="P6" sqref="P6:AN6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30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620" t="s">
        <v>62</v>
      </c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339"/>
      <c r="AN1" s="339"/>
      <c r="AO1" s="340"/>
      <c r="AP1" s="340"/>
      <c r="AQ1" s="340"/>
      <c r="AR1" s="340"/>
      <c r="AS1" s="340"/>
      <c r="AT1" s="340"/>
      <c r="AU1" s="340"/>
      <c r="AV1" s="340"/>
      <c r="AW1" s="340"/>
      <c r="AX1" s="340"/>
      <c r="AY1" s="340"/>
      <c r="AZ1" s="340"/>
      <c r="BA1" s="340"/>
    </row>
    <row r="2" spans="1:53" ht="23.25">
      <c r="A2" s="554" t="s">
        <v>317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621"/>
      <c r="AO2" s="621"/>
      <c r="AP2" s="621"/>
      <c r="AQ2" s="621"/>
      <c r="AR2" s="621"/>
      <c r="AS2" s="621"/>
      <c r="AT2" s="621"/>
      <c r="AU2" s="621"/>
      <c r="AV2" s="621"/>
      <c r="AW2" s="621"/>
      <c r="AX2" s="621"/>
      <c r="AY2" s="621"/>
      <c r="AZ2" s="621"/>
      <c r="BA2" s="621"/>
    </row>
    <row r="3" spans="1:53" ht="21" customHeight="1">
      <c r="A3" s="554" t="s">
        <v>318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622" t="s">
        <v>16</v>
      </c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342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</row>
    <row r="4" spans="1:53" ht="20.25" customHeight="1">
      <c r="A4" s="554" t="s">
        <v>319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621" t="s">
        <v>366</v>
      </c>
      <c r="AO4" s="621"/>
      <c r="AP4" s="621"/>
      <c r="AQ4" s="621"/>
      <c r="AR4" s="621"/>
      <c r="AS4" s="621"/>
      <c r="AT4" s="621"/>
      <c r="AU4" s="621"/>
      <c r="AV4" s="621"/>
      <c r="AW4" s="621"/>
      <c r="AX4" s="621"/>
      <c r="AY4" s="621"/>
      <c r="AZ4" s="621"/>
      <c r="BA4" s="621"/>
    </row>
    <row r="5" spans="1:53" s="5" customFormat="1" ht="17.25" customHeight="1">
      <c r="A5" s="554" t="s">
        <v>320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</row>
    <row r="6" spans="1:59" s="5" customFormat="1" ht="18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564"/>
      <c r="AM6" s="564"/>
      <c r="AN6" s="564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43"/>
      <c r="BC6" s="43"/>
      <c r="BD6" s="43"/>
      <c r="BE6" s="43"/>
      <c r="BF6" s="43"/>
      <c r="BG6" s="43"/>
    </row>
    <row r="7" spans="1:53" s="5" customFormat="1" ht="16.5" customHeight="1">
      <c r="A7" s="616" t="s">
        <v>39</v>
      </c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556" t="s">
        <v>298</v>
      </c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L7" s="557"/>
      <c r="AM7" s="557"/>
      <c r="AN7" s="558" t="s">
        <v>295</v>
      </c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558"/>
    </row>
    <row r="8" spans="1:53" s="5" customFormat="1" ht="18.75" customHeight="1">
      <c r="A8" s="554" t="s">
        <v>321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9" t="s">
        <v>296</v>
      </c>
      <c r="Q8" s="560"/>
      <c r="R8" s="560"/>
      <c r="S8" s="560"/>
      <c r="T8" s="560"/>
      <c r="U8" s="560"/>
      <c r="V8" s="560"/>
      <c r="W8" s="560"/>
      <c r="X8" s="560"/>
      <c r="Y8" s="560"/>
      <c r="Z8" s="560"/>
      <c r="AA8" s="560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</row>
    <row r="9" spans="16:53" s="5" customFormat="1" ht="20.25">
      <c r="P9" s="559" t="s">
        <v>297</v>
      </c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0"/>
      <c r="AI9" s="560"/>
      <c r="AJ9" s="560"/>
      <c r="AK9" s="560"/>
      <c r="AL9" s="124"/>
      <c r="AM9" s="124"/>
      <c r="AN9" s="561"/>
      <c r="AO9" s="561"/>
      <c r="AP9" s="561"/>
      <c r="AQ9" s="561"/>
      <c r="AR9" s="561"/>
      <c r="AS9" s="561"/>
      <c r="AT9" s="561"/>
      <c r="AU9" s="561"/>
      <c r="AV9" s="561"/>
      <c r="AW9" s="561"/>
      <c r="AX9" s="561"/>
      <c r="AY9" s="561"/>
      <c r="AZ9" s="561"/>
      <c r="BA9" s="561"/>
    </row>
    <row r="10" spans="16:53" s="5" customFormat="1" ht="20.25">
      <c r="P10" s="559" t="s">
        <v>365</v>
      </c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3"/>
      <c r="AL10" s="563"/>
      <c r="AM10" s="563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</row>
    <row r="11" spans="16:53" s="5" customFormat="1" ht="20.25">
      <c r="P11" s="652" t="s">
        <v>360</v>
      </c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G11" s="560"/>
      <c r="AH11" s="560"/>
      <c r="AI11" s="560"/>
      <c r="AJ11" s="560"/>
      <c r="AK11" s="560"/>
      <c r="AL11" s="563"/>
      <c r="AM11" s="563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</row>
    <row r="12" spans="16:53" s="5" customFormat="1" ht="6" customHeight="1">
      <c r="P12" s="653"/>
      <c r="Q12" s="563"/>
      <c r="R12" s="563"/>
      <c r="S12" s="563"/>
      <c r="T12" s="563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</row>
    <row r="13" spans="16:53" s="5" customFormat="1" ht="1.5" customHeight="1" hidden="1">
      <c r="P13" s="65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  <c r="AC13" s="563"/>
      <c r="AD13" s="563"/>
      <c r="AE13" s="563"/>
      <c r="AF13" s="563"/>
      <c r="AG13" s="563"/>
      <c r="AH13" s="563"/>
      <c r="AI13" s="563"/>
      <c r="AJ13" s="563"/>
      <c r="AK13" s="563"/>
      <c r="AL13" s="563"/>
      <c r="AM13" s="563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</row>
    <row r="14" spans="16:53" s="5" customFormat="1" ht="20.25">
      <c r="P14" s="553" t="s">
        <v>299</v>
      </c>
      <c r="Q14" s="553"/>
      <c r="R14" s="553"/>
      <c r="S14" s="553"/>
      <c r="T14" s="553"/>
      <c r="U14" s="553"/>
      <c r="V14" s="553"/>
      <c r="W14" s="553"/>
      <c r="X14" s="553"/>
      <c r="Y14" s="553"/>
      <c r="Z14" s="553"/>
      <c r="AA14" s="553"/>
      <c r="AB14" s="553"/>
      <c r="AC14" s="553"/>
      <c r="AD14" s="553"/>
      <c r="AE14" s="553"/>
      <c r="AF14" s="553"/>
      <c r="AG14" s="553"/>
      <c r="AH14" s="553"/>
      <c r="AI14" s="553"/>
      <c r="AJ14" s="553"/>
      <c r="AK14" s="553"/>
      <c r="AL14" s="553"/>
      <c r="AM14" s="553"/>
      <c r="AN14" s="553"/>
      <c r="AO14" s="553"/>
      <c r="AP14" s="553"/>
      <c r="AQ14" s="553"/>
      <c r="AR14" s="553"/>
      <c r="AS14" s="553"/>
      <c r="AT14" s="553"/>
      <c r="AU14" s="553"/>
      <c r="AV14" s="553"/>
      <c r="AW14" s="553"/>
      <c r="AX14" s="553"/>
      <c r="AY14" s="553"/>
      <c r="AZ14" s="553"/>
      <c r="BA14" s="553"/>
    </row>
    <row r="15" spans="41:53" s="5" customFormat="1" ht="12" customHeight="1"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</row>
    <row r="16" spans="1:53" s="5" customFormat="1" ht="18.75">
      <c r="A16" s="618" t="s">
        <v>63</v>
      </c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  <c r="AL16" s="618"/>
      <c r="AM16" s="618"/>
      <c r="AN16" s="618"/>
      <c r="AO16" s="618"/>
      <c r="AP16" s="618"/>
      <c r="AQ16" s="618"/>
      <c r="AR16" s="618"/>
      <c r="AS16" s="618"/>
      <c r="AT16" s="618"/>
      <c r="AU16" s="618"/>
      <c r="AV16" s="618"/>
      <c r="AW16" s="618"/>
      <c r="AX16" s="618"/>
      <c r="AY16" s="618"/>
      <c r="AZ16" s="618"/>
      <c r="BA16" s="618"/>
    </row>
    <row r="17" ht="11.25" customHeight="1"/>
    <row r="18" spans="1:53" ht="18" customHeight="1">
      <c r="A18" s="619" t="s">
        <v>12</v>
      </c>
      <c r="B18" s="615" t="s">
        <v>0</v>
      </c>
      <c r="C18" s="615"/>
      <c r="D18" s="615"/>
      <c r="E18" s="615"/>
      <c r="F18" s="615" t="s">
        <v>1</v>
      </c>
      <c r="G18" s="615"/>
      <c r="H18" s="615"/>
      <c r="I18" s="615"/>
      <c r="J18" s="612" t="s">
        <v>2</v>
      </c>
      <c r="K18" s="617"/>
      <c r="L18" s="617"/>
      <c r="M18" s="614"/>
      <c r="N18" s="612" t="s">
        <v>3</v>
      </c>
      <c r="O18" s="617"/>
      <c r="P18" s="617"/>
      <c r="Q18" s="617"/>
      <c r="R18" s="614"/>
      <c r="S18" s="612" t="s">
        <v>4</v>
      </c>
      <c r="T18" s="613"/>
      <c r="U18" s="613"/>
      <c r="V18" s="613"/>
      <c r="W18" s="614"/>
      <c r="X18" s="615" t="s">
        <v>5</v>
      </c>
      <c r="Y18" s="615"/>
      <c r="Z18" s="615"/>
      <c r="AA18" s="615"/>
      <c r="AB18" s="612" t="s">
        <v>6</v>
      </c>
      <c r="AC18" s="617"/>
      <c r="AD18" s="617"/>
      <c r="AE18" s="614"/>
      <c r="AF18" s="612" t="s">
        <v>7</v>
      </c>
      <c r="AG18" s="617"/>
      <c r="AH18" s="617"/>
      <c r="AI18" s="614"/>
      <c r="AJ18" s="612" t="s">
        <v>8</v>
      </c>
      <c r="AK18" s="617"/>
      <c r="AL18" s="617"/>
      <c r="AM18" s="617"/>
      <c r="AN18" s="614"/>
      <c r="AO18" s="615" t="s">
        <v>9</v>
      </c>
      <c r="AP18" s="615"/>
      <c r="AQ18" s="615"/>
      <c r="AR18" s="615"/>
      <c r="AS18" s="612" t="s">
        <v>10</v>
      </c>
      <c r="AT18" s="613"/>
      <c r="AU18" s="613"/>
      <c r="AV18" s="613"/>
      <c r="AW18" s="614"/>
      <c r="AX18" s="613" t="s">
        <v>11</v>
      </c>
      <c r="AY18" s="617"/>
      <c r="AZ18" s="617"/>
      <c r="BA18" s="614"/>
    </row>
    <row r="19" spans="1:53" s="4" customFormat="1" ht="20.25" customHeight="1">
      <c r="A19" s="619"/>
      <c r="B19" s="77">
        <v>1</v>
      </c>
      <c r="C19" s="77">
        <v>2</v>
      </c>
      <c r="D19" s="77">
        <v>3</v>
      </c>
      <c r="E19" s="77">
        <v>4</v>
      </c>
      <c r="F19" s="77">
        <v>5</v>
      </c>
      <c r="G19" s="77">
        <v>6</v>
      </c>
      <c r="H19" s="77">
        <v>7</v>
      </c>
      <c r="I19" s="77">
        <v>8</v>
      </c>
      <c r="J19" s="77">
        <v>9</v>
      </c>
      <c r="K19" s="77">
        <v>10</v>
      </c>
      <c r="L19" s="77">
        <v>11</v>
      </c>
      <c r="M19" s="77">
        <v>12</v>
      </c>
      <c r="N19" s="77">
        <v>13</v>
      </c>
      <c r="O19" s="77">
        <v>14</v>
      </c>
      <c r="P19" s="77">
        <v>15</v>
      </c>
      <c r="Q19" s="77">
        <v>16</v>
      </c>
      <c r="R19" s="77">
        <v>17</v>
      </c>
      <c r="S19" s="77">
        <v>18</v>
      </c>
      <c r="T19" s="77">
        <v>19</v>
      </c>
      <c r="U19" s="77">
        <v>20</v>
      </c>
      <c r="V19" s="77">
        <v>21</v>
      </c>
      <c r="W19" s="77">
        <v>22</v>
      </c>
      <c r="X19" s="77">
        <v>23</v>
      </c>
      <c r="Y19" s="77">
        <v>24</v>
      </c>
      <c r="Z19" s="77">
        <v>25</v>
      </c>
      <c r="AA19" s="77">
        <v>26</v>
      </c>
      <c r="AB19" s="77">
        <v>27</v>
      </c>
      <c r="AC19" s="77">
        <v>28</v>
      </c>
      <c r="AD19" s="77">
        <v>29</v>
      </c>
      <c r="AE19" s="77">
        <v>30</v>
      </c>
      <c r="AF19" s="77">
        <v>31</v>
      </c>
      <c r="AG19" s="77">
        <v>32</v>
      </c>
      <c r="AH19" s="77">
        <v>33</v>
      </c>
      <c r="AI19" s="77">
        <v>34</v>
      </c>
      <c r="AJ19" s="77">
        <v>35</v>
      </c>
      <c r="AK19" s="77">
        <v>36</v>
      </c>
      <c r="AL19" s="77">
        <v>37</v>
      </c>
      <c r="AM19" s="77">
        <v>38</v>
      </c>
      <c r="AN19" s="77">
        <v>39</v>
      </c>
      <c r="AO19" s="77">
        <v>40</v>
      </c>
      <c r="AP19" s="77">
        <v>41</v>
      </c>
      <c r="AQ19" s="77">
        <v>42</v>
      </c>
      <c r="AR19" s="77">
        <v>43</v>
      </c>
      <c r="AS19" s="77">
        <v>44</v>
      </c>
      <c r="AT19" s="77">
        <v>45</v>
      </c>
      <c r="AU19" s="77">
        <v>46</v>
      </c>
      <c r="AV19" s="77">
        <v>47</v>
      </c>
      <c r="AW19" s="77">
        <v>48</v>
      </c>
      <c r="AX19" s="77">
        <v>49</v>
      </c>
      <c r="AY19" s="77">
        <v>50</v>
      </c>
      <c r="AZ19" s="77">
        <v>51</v>
      </c>
      <c r="BA19" s="77">
        <v>52</v>
      </c>
    </row>
    <row r="20" spans="1:53" ht="19.5" customHeight="1">
      <c r="A20" s="72" t="s">
        <v>90</v>
      </c>
      <c r="B20" s="74" t="s">
        <v>41</v>
      </c>
      <c r="C20" s="75"/>
      <c r="D20" s="73"/>
      <c r="E20" s="74"/>
      <c r="F20" s="74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2" t="s">
        <v>18</v>
      </c>
      <c r="R20" s="2" t="s">
        <v>41</v>
      </c>
      <c r="S20" s="2" t="s">
        <v>20</v>
      </c>
      <c r="T20" s="2" t="s">
        <v>20</v>
      </c>
      <c r="U20" s="2"/>
      <c r="V20" s="2"/>
      <c r="W20" s="2"/>
      <c r="X20" s="2"/>
      <c r="Y20" s="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2"/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</row>
    <row r="21" spans="1:53" ht="19.5" customHeight="1">
      <c r="A21" s="75" t="s">
        <v>91</v>
      </c>
      <c r="B21" s="74" t="s">
        <v>41</v>
      </c>
      <c r="C21" s="75"/>
      <c r="D21" s="75"/>
      <c r="E21" s="75"/>
      <c r="F21" s="7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2" t="s">
        <v>18</v>
      </c>
      <c r="R21" s="2" t="s">
        <v>41</v>
      </c>
      <c r="S21" s="2" t="s">
        <v>20</v>
      </c>
      <c r="T21" s="2" t="s">
        <v>20</v>
      </c>
      <c r="U21" s="2"/>
      <c r="V21" s="2"/>
      <c r="W21" s="2"/>
      <c r="X21" s="2"/>
      <c r="Y21" s="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75" t="s">
        <v>92</v>
      </c>
      <c r="B22" s="74" t="s">
        <v>41</v>
      </c>
      <c r="C22" s="75" t="s">
        <v>117</v>
      </c>
      <c r="D22" s="75"/>
      <c r="E22" s="75"/>
      <c r="F22" s="7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 t="s">
        <v>18</v>
      </c>
      <c r="R22" s="2" t="s">
        <v>54</v>
      </c>
      <c r="S22" s="2" t="s">
        <v>41</v>
      </c>
      <c r="T22" s="2" t="s">
        <v>20</v>
      </c>
      <c r="U22" s="2"/>
      <c r="V22" s="2"/>
      <c r="W22" s="2"/>
      <c r="X22" s="2"/>
      <c r="Y22" s="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 t="s">
        <v>55</v>
      </c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75" t="s">
        <v>93</v>
      </c>
      <c r="B23" s="74" t="s">
        <v>41</v>
      </c>
      <c r="C23" s="75" t="s">
        <v>117</v>
      </c>
      <c r="D23" s="75"/>
      <c r="E23" s="75"/>
      <c r="F23" s="74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2" t="s">
        <v>18</v>
      </c>
      <c r="R23" s="2" t="s">
        <v>54</v>
      </c>
      <c r="S23" s="2" t="s">
        <v>41</v>
      </c>
      <c r="T23" s="2" t="s">
        <v>20</v>
      </c>
      <c r="U23" s="2"/>
      <c r="V23" s="2"/>
      <c r="W23" s="2"/>
      <c r="X23" s="2"/>
      <c r="Y23" s="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 t="s">
        <v>55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75" t="s">
        <v>94</v>
      </c>
      <c r="B24" s="74" t="s">
        <v>41</v>
      </c>
      <c r="C24" s="75" t="s">
        <v>117</v>
      </c>
      <c r="D24" s="75"/>
      <c r="E24" s="75"/>
      <c r="F24" s="7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6" t="s">
        <v>18</v>
      </c>
      <c r="R24" s="2" t="s">
        <v>54</v>
      </c>
      <c r="S24" s="75" t="s">
        <v>41</v>
      </c>
      <c r="T24" s="75" t="s">
        <v>20</v>
      </c>
      <c r="U24" s="76"/>
      <c r="V24" s="2"/>
      <c r="W24" s="32"/>
      <c r="X24" s="32"/>
      <c r="Y24" s="32"/>
      <c r="Z24" s="32"/>
      <c r="AA24" s="32"/>
      <c r="AB24" s="32"/>
      <c r="AC24" s="2"/>
      <c r="AD24" s="2" t="s">
        <v>55</v>
      </c>
      <c r="AE24" s="76" t="s">
        <v>18</v>
      </c>
      <c r="AF24" s="76" t="s">
        <v>13</v>
      </c>
      <c r="AG24" s="76" t="s">
        <v>13</v>
      </c>
      <c r="AH24" s="2" t="s">
        <v>13</v>
      </c>
      <c r="AI24" s="76" t="s">
        <v>13</v>
      </c>
      <c r="AJ24" s="76" t="s">
        <v>13</v>
      </c>
      <c r="AK24" s="76" t="s">
        <v>13</v>
      </c>
      <c r="AL24" s="76" t="s">
        <v>13</v>
      </c>
      <c r="AM24" s="76" t="s">
        <v>13</v>
      </c>
      <c r="AN24" s="76" t="s">
        <v>13</v>
      </c>
      <c r="AO24" s="76" t="s">
        <v>13</v>
      </c>
      <c r="AP24" s="76" t="s">
        <v>13</v>
      </c>
      <c r="AQ24" s="76" t="s">
        <v>61</v>
      </c>
      <c r="AR24" s="76" t="s">
        <v>61</v>
      </c>
      <c r="AS24" s="76" t="s">
        <v>53</v>
      </c>
      <c r="AT24" s="73" t="s">
        <v>53</v>
      </c>
      <c r="AU24" s="73" t="s">
        <v>53</v>
      </c>
      <c r="AV24" s="73" t="s">
        <v>53</v>
      </c>
      <c r="AW24" s="73" t="s">
        <v>53</v>
      </c>
      <c r="AX24" s="73" t="s">
        <v>53</v>
      </c>
      <c r="AY24" s="73" t="s">
        <v>53</v>
      </c>
      <c r="AZ24" s="73" t="s">
        <v>53</v>
      </c>
      <c r="BA24" s="73" t="s">
        <v>53</v>
      </c>
    </row>
    <row r="25" spans="1:53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3" customFormat="1" ht="15.75">
      <c r="A26" s="649" t="s">
        <v>125</v>
      </c>
      <c r="B26" s="649"/>
      <c r="C26" s="649"/>
      <c r="D26" s="649"/>
      <c r="E26" s="649"/>
      <c r="F26" s="649"/>
      <c r="G26" s="649"/>
      <c r="H26" s="649"/>
      <c r="I26" s="649"/>
      <c r="J26" s="650"/>
      <c r="K26" s="650"/>
      <c r="L26" s="650"/>
      <c r="M26" s="650"/>
      <c r="N26" s="650"/>
      <c r="O26" s="650"/>
      <c r="P26" s="650"/>
      <c r="Q26" s="650"/>
      <c r="R26" s="650"/>
      <c r="S26" s="650"/>
      <c r="T26" s="650"/>
      <c r="U26" s="650"/>
      <c r="V26" s="650"/>
      <c r="W26" s="650"/>
      <c r="X26" s="650"/>
      <c r="Y26" s="650"/>
      <c r="Z26" s="650"/>
      <c r="AA26" s="650"/>
      <c r="AB26" s="650"/>
      <c r="AC26" s="650"/>
      <c r="AD26" s="650"/>
      <c r="AE26" s="650"/>
      <c r="AF26" s="650"/>
      <c r="AG26" s="650"/>
      <c r="AH26" s="650"/>
      <c r="AI26" s="650"/>
      <c r="AJ26" s="650"/>
      <c r="AK26" s="650"/>
      <c r="AL26" s="650"/>
      <c r="AM26" s="650"/>
      <c r="AN26" s="650"/>
      <c r="AO26" s="650"/>
      <c r="AP26" s="650"/>
      <c r="AQ26" s="650"/>
      <c r="AR26" s="650"/>
      <c r="AS26" s="650"/>
      <c r="AT26" s="650"/>
      <c r="AU26" s="650"/>
      <c r="AV26" s="651"/>
      <c r="AW26" s="651"/>
      <c r="AX26" s="651"/>
      <c r="AY26" s="651"/>
      <c r="AZ26" s="651"/>
      <c r="BA26" s="1"/>
    </row>
    <row r="27" spans="10:53" ht="18.75" customHeight="1">
      <c r="J27" s="49"/>
      <c r="K27" s="49"/>
      <c r="L27" s="49"/>
      <c r="M27" s="49"/>
      <c r="N27" s="49"/>
      <c r="Q27" s="49"/>
      <c r="R27" s="49"/>
      <c r="S27" s="49"/>
      <c r="T27" s="49"/>
      <c r="U27" s="49"/>
      <c r="V27" s="49"/>
      <c r="W27" s="5"/>
      <c r="X27" s="5"/>
      <c r="Y27" s="49"/>
      <c r="Z27" s="49"/>
      <c r="AA27" s="49"/>
      <c r="AB27" s="49"/>
      <c r="AC27" s="49"/>
      <c r="AD27" s="49"/>
      <c r="AE27" s="5"/>
      <c r="AF27" s="5"/>
      <c r="AG27" s="49"/>
      <c r="AH27" s="49"/>
      <c r="AI27" s="49"/>
      <c r="AJ27" s="49"/>
      <c r="AK27" s="5"/>
      <c r="AL27" s="5"/>
      <c r="AM27" s="49"/>
      <c r="AN27" s="49"/>
      <c r="AO27" s="49"/>
      <c r="AP27" s="49"/>
      <c r="AQ27" s="43"/>
      <c r="AR27" s="5"/>
      <c r="AS27" s="51"/>
      <c r="AT27" s="52"/>
      <c r="AU27" s="52"/>
      <c r="AV27" s="52"/>
      <c r="AW27" s="52"/>
      <c r="AX27" s="5"/>
      <c r="AY27" s="50"/>
      <c r="AZ27" s="50"/>
      <c r="BA27" s="50"/>
    </row>
    <row r="28" spans="1:53" ht="18.75" customHeight="1">
      <c r="A28" s="55" t="s">
        <v>124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7"/>
      <c r="AX28" s="57"/>
      <c r="AY28" s="57"/>
      <c r="AZ28" s="57"/>
      <c r="BA28" s="5"/>
    </row>
    <row r="29" spans="1:53" ht="11.25" customHeight="1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"/>
    </row>
    <row r="30" spans="1:53" ht="18.75" customHeight="1">
      <c r="A30" s="610" t="s">
        <v>12</v>
      </c>
      <c r="B30" s="571"/>
      <c r="C30" s="611" t="s">
        <v>14</v>
      </c>
      <c r="D30" s="570"/>
      <c r="E30" s="570"/>
      <c r="F30" s="571"/>
      <c r="G30" s="569" t="s">
        <v>362</v>
      </c>
      <c r="H30" s="570"/>
      <c r="I30" s="571"/>
      <c r="J30" s="569" t="s">
        <v>17</v>
      </c>
      <c r="K30" s="570"/>
      <c r="L30" s="570"/>
      <c r="M30" s="571"/>
      <c r="N30" s="569" t="s">
        <v>85</v>
      </c>
      <c r="O30" s="570"/>
      <c r="P30" s="571"/>
      <c r="Q30" s="569" t="s">
        <v>86</v>
      </c>
      <c r="R30" s="599"/>
      <c r="S30" s="600"/>
      <c r="T30" s="569" t="s">
        <v>87</v>
      </c>
      <c r="U30" s="570"/>
      <c r="V30" s="571"/>
      <c r="W30" s="569" t="s">
        <v>65</v>
      </c>
      <c r="X30" s="570"/>
      <c r="Y30" s="571"/>
      <c r="Z30" s="60"/>
      <c r="AA30" s="654" t="s">
        <v>72</v>
      </c>
      <c r="AB30" s="655"/>
      <c r="AC30" s="655"/>
      <c r="AD30" s="655"/>
      <c r="AE30" s="655"/>
      <c r="AF30" s="656"/>
      <c r="AG30" s="657"/>
      <c r="AH30" s="569" t="s">
        <v>73</v>
      </c>
      <c r="AI30" s="656"/>
      <c r="AJ30" s="656"/>
      <c r="AK30" s="665"/>
      <c r="AL30" s="665"/>
      <c r="AM30" s="666"/>
      <c r="AN30" s="670" t="s">
        <v>361</v>
      </c>
      <c r="AO30" s="670"/>
      <c r="AP30" s="670"/>
      <c r="AQ30" s="670"/>
      <c r="AR30" s="670"/>
      <c r="AS30" s="83"/>
      <c r="AT30" s="84"/>
      <c r="AU30" s="84"/>
      <c r="AV30" s="84"/>
      <c r="AW30" s="84"/>
      <c r="AX30" s="83"/>
      <c r="AY30" s="85"/>
      <c r="AZ30" s="85"/>
      <c r="BA30" s="85"/>
    </row>
    <row r="31" spans="1:53" ht="18.75" customHeight="1">
      <c r="A31" s="572"/>
      <c r="B31" s="574"/>
      <c r="C31" s="572"/>
      <c r="D31" s="573"/>
      <c r="E31" s="573"/>
      <c r="F31" s="574"/>
      <c r="G31" s="572"/>
      <c r="H31" s="573"/>
      <c r="I31" s="574"/>
      <c r="J31" s="572"/>
      <c r="K31" s="573"/>
      <c r="L31" s="573"/>
      <c r="M31" s="574"/>
      <c r="N31" s="572"/>
      <c r="O31" s="573"/>
      <c r="P31" s="574"/>
      <c r="Q31" s="601"/>
      <c r="R31" s="602"/>
      <c r="S31" s="603"/>
      <c r="T31" s="572"/>
      <c r="U31" s="573"/>
      <c r="V31" s="574"/>
      <c r="W31" s="572"/>
      <c r="X31" s="573"/>
      <c r="Y31" s="574"/>
      <c r="Z31" s="60"/>
      <c r="AA31" s="658"/>
      <c r="AB31" s="659"/>
      <c r="AC31" s="659"/>
      <c r="AD31" s="659"/>
      <c r="AE31" s="659"/>
      <c r="AF31" s="660"/>
      <c r="AG31" s="661"/>
      <c r="AH31" s="667"/>
      <c r="AI31" s="660"/>
      <c r="AJ31" s="660"/>
      <c r="AK31" s="668"/>
      <c r="AL31" s="668"/>
      <c r="AM31" s="669"/>
      <c r="AN31" s="670"/>
      <c r="AO31" s="670"/>
      <c r="AP31" s="670"/>
      <c r="AQ31" s="670"/>
      <c r="AR31" s="670"/>
      <c r="AS31" s="84"/>
      <c r="AT31" s="84"/>
      <c r="AU31" s="84"/>
      <c r="AV31" s="84"/>
      <c r="AW31" s="84"/>
      <c r="AX31" s="85"/>
      <c r="AY31" s="85"/>
      <c r="AZ31" s="85"/>
      <c r="BA31" s="85"/>
    </row>
    <row r="32" spans="1:53" ht="26.25" customHeight="1">
      <c r="A32" s="575"/>
      <c r="B32" s="577"/>
      <c r="C32" s="575"/>
      <c r="D32" s="576"/>
      <c r="E32" s="576"/>
      <c r="F32" s="577"/>
      <c r="G32" s="575"/>
      <c r="H32" s="576"/>
      <c r="I32" s="577"/>
      <c r="J32" s="575"/>
      <c r="K32" s="576"/>
      <c r="L32" s="576"/>
      <c r="M32" s="577"/>
      <c r="N32" s="575"/>
      <c r="O32" s="576"/>
      <c r="P32" s="577"/>
      <c r="Q32" s="604"/>
      <c r="R32" s="605"/>
      <c r="S32" s="606"/>
      <c r="T32" s="575"/>
      <c r="U32" s="576"/>
      <c r="V32" s="577"/>
      <c r="W32" s="575"/>
      <c r="X32" s="576"/>
      <c r="Y32" s="577"/>
      <c r="Z32" s="60"/>
      <c r="AA32" s="662"/>
      <c r="AB32" s="663"/>
      <c r="AC32" s="663"/>
      <c r="AD32" s="663"/>
      <c r="AE32" s="663"/>
      <c r="AF32" s="663"/>
      <c r="AG32" s="664"/>
      <c r="AH32" s="662"/>
      <c r="AI32" s="663"/>
      <c r="AJ32" s="663"/>
      <c r="AK32" s="663"/>
      <c r="AL32" s="663"/>
      <c r="AM32" s="664"/>
      <c r="AN32" s="670"/>
      <c r="AO32" s="670"/>
      <c r="AP32" s="670"/>
      <c r="AQ32" s="670"/>
      <c r="AR32" s="670"/>
      <c r="AS32" s="84"/>
      <c r="AT32" s="84"/>
      <c r="AU32" s="84"/>
      <c r="AV32" s="84"/>
      <c r="AW32" s="84"/>
      <c r="AX32" s="85"/>
      <c r="AY32" s="85"/>
      <c r="AZ32" s="85"/>
      <c r="BA32" s="85"/>
    </row>
    <row r="33" spans="1:53" ht="31.5" customHeight="1">
      <c r="A33" s="629" t="s">
        <v>90</v>
      </c>
      <c r="B33" s="630"/>
      <c r="C33" s="607">
        <v>36</v>
      </c>
      <c r="D33" s="608"/>
      <c r="E33" s="608"/>
      <c r="F33" s="609"/>
      <c r="G33" s="578">
        <v>2</v>
      </c>
      <c r="H33" s="625"/>
      <c r="I33" s="626"/>
      <c r="J33" s="578">
        <v>2</v>
      </c>
      <c r="K33" s="625"/>
      <c r="L33" s="625"/>
      <c r="M33" s="626"/>
      <c r="N33" s="578"/>
      <c r="O33" s="625"/>
      <c r="P33" s="626"/>
      <c r="Q33" s="589"/>
      <c r="R33" s="590"/>
      <c r="S33" s="591"/>
      <c r="T33" s="578">
        <v>12</v>
      </c>
      <c r="U33" s="579"/>
      <c r="V33" s="580"/>
      <c r="W33" s="578">
        <f>C33+G33+J33+N33+Q33+T33</f>
        <v>52</v>
      </c>
      <c r="X33" s="579"/>
      <c r="Y33" s="586"/>
      <c r="Z33" s="60"/>
      <c r="AA33" s="671" t="s">
        <v>22</v>
      </c>
      <c r="AB33" s="672"/>
      <c r="AC33" s="672"/>
      <c r="AD33" s="672"/>
      <c r="AE33" s="672"/>
      <c r="AF33" s="673"/>
      <c r="AG33" s="674"/>
      <c r="AH33" s="678" t="s">
        <v>99</v>
      </c>
      <c r="AI33" s="679"/>
      <c r="AJ33" s="679"/>
      <c r="AK33" s="680"/>
      <c r="AL33" s="680"/>
      <c r="AM33" s="681"/>
      <c r="AN33" s="685" t="s">
        <v>314</v>
      </c>
      <c r="AO33" s="685"/>
      <c r="AP33" s="685"/>
      <c r="AQ33" s="685"/>
      <c r="AR33" s="685"/>
      <c r="AS33" s="87"/>
      <c r="AT33" s="87"/>
      <c r="AU33" s="87"/>
      <c r="AV33" s="87"/>
      <c r="AW33" s="87"/>
      <c r="AX33" s="88"/>
      <c r="AY33" s="86"/>
      <c r="AZ33" s="86"/>
      <c r="BA33" s="86"/>
    </row>
    <row r="34" spans="1:53" ht="18.75" customHeight="1">
      <c r="A34" s="627" t="s">
        <v>91</v>
      </c>
      <c r="B34" s="628"/>
      <c r="C34" s="607">
        <v>36</v>
      </c>
      <c r="D34" s="608"/>
      <c r="E34" s="608"/>
      <c r="F34" s="609"/>
      <c r="G34" s="581">
        <v>2</v>
      </c>
      <c r="H34" s="623"/>
      <c r="I34" s="624"/>
      <c r="J34" s="581">
        <v>2</v>
      </c>
      <c r="K34" s="623"/>
      <c r="L34" s="623"/>
      <c r="M34" s="624"/>
      <c r="N34" s="581"/>
      <c r="O34" s="623"/>
      <c r="P34" s="624"/>
      <c r="Q34" s="589"/>
      <c r="R34" s="590"/>
      <c r="S34" s="591"/>
      <c r="T34" s="581">
        <v>12</v>
      </c>
      <c r="U34" s="582"/>
      <c r="V34" s="583"/>
      <c r="W34" s="578">
        <f>C34+G34+J34+N34+Q34+T34</f>
        <v>52</v>
      </c>
      <c r="X34" s="579"/>
      <c r="Y34" s="586"/>
      <c r="Z34" s="60"/>
      <c r="AA34" s="675"/>
      <c r="AB34" s="676"/>
      <c r="AC34" s="676"/>
      <c r="AD34" s="676"/>
      <c r="AE34" s="676"/>
      <c r="AF34" s="676"/>
      <c r="AG34" s="677"/>
      <c r="AH34" s="682"/>
      <c r="AI34" s="683"/>
      <c r="AJ34" s="683"/>
      <c r="AK34" s="683"/>
      <c r="AL34" s="683"/>
      <c r="AM34" s="684"/>
      <c r="AN34" s="685"/>
      <c r="AO34" s="685"/>
      <c r="AP34" s="685"/>
      <c r="AQ34" s="685"/>
      <c r="AR34" s="685"/>
      <c r="AS34" s="89"/>
      <c r="AT34" s="60"/>
      <c r="AU34" s="60"/>
      <c r="AV34" s="60"/>
      <c r="AW34" s="60"/>
      <c r="AX34" s="89"/>
      <c r="AY34" s="89"/>
      <c r="AZ34" s="89"/>
      <c r="BA34" s="90"/>
    </row>
    <row r="35" spans="1:53" ht="18.75" customHeight="1">
      <c r="A35" s="627" t="s">
        <v>92</v>
      </c>
      <c r="B35" s="628"/>
      <c r="C35" s="607">
        <v>35</v>
      </c>
      <c r="D35" s="608"/>
      <c r="E35" s="608"/>
      <c r="F35" s="609"/>
      <c r="G35" s="581">
        <v>3</v>
      </c>
      <c r="H35" s="623"/>
      <c r="I35" s="624"/>
      <c r="J35" s="581">
        <v>3</v>
      </c>
      <c r="K35" s="623"/>
      <c r="L35" s="623"/>
      <c r="M35" s="624"/>
      <c r="N35" s="581"/>
      <c r="O35" s="623"/>
      <c r="P35" s="624"/>
      <c r="Q35" s="589"/>
      <c r="R35" s="590"/>
      <c r="S35" s="591"/>
      <c r="T35" s="581">
        <v>11</v>
      </c>
      <c r="U35" s="582"/>
      <c r="V35" s="583"/>
      <c r="W35" s="578">
        <f>C35+G35+J35+N35+Q35+T35</f>
        <v>52</v>
      </c>
      <c r="X35" s="579"/>
      <c r="Y35" s="586"/>
      <c r="Z35" s="60"/>
      <c r="AA35" s="53"/>
      <c r="AB35" s="53"/>
      <c r="AC35" s="53"/>
      <c r="AD35" s="53"/>
      <c r="AE35" s="53"/>
      <c r="AF35" s="53"/>
      <c r="AG35" s="53"/>
      <c r="AH35" s="66"/>
      <c r="AI35" s="66"/>
      <c r="AJ35" s="66"/>
      <c r="AK35" s="67"/>
      <c r="AL35" s="67"/>
      <c r="AM35" s="67"/>
      <c r="AN35" s="61"/>
      <c r="AO35" s="62"/>
      <c r="AP35" s="62"/>
      <c r="AQ35" s="62"/>
      <c r="AR35" s="62"/>
      <c r="AS35" s="62"/>
      <c r="AT35" s="62"/>
      <c r="AU35" s="62"/>
      <c r="AV35" s="62"/>
      <c r="AW35" s="62"/>
      <c r="AX35" s="63"/>
      <c r="AY35" s="63"/>
      <c r="AZ35" s="63"/>
      <c r="BA35" s="63"/>
    </row>
    <row r="36" spans="1:53" ht="18.75" customHeight="1">
      <c r="A36" s="627" t="s">
        <v>93</v>
      </c>
      <c r="B36" s="628"/>
      <c r="C36" s="607">
        <v>35</v>
      </c>
      <c r="D36" s="608"/>
      <c r="E36" s="608"/>
      <c r="F36" s="609"/>
      <c r="G36" s="581">
        <v>3</v>
      </c>
      <c r="H36" s="623"/>
      <c r="I36" s="624"/>
      <c r="J36" s="581">
        <v>3</v>
      </c>
      <c r="K36" s="623"/>
      <c r="L36" s="623"/>
      <c r="M36" s="624"/>
      <c r="N36" s="581"/>
      <c r="O36" s="623"/>
      <c r="P36" s="624"/>
      <c r="Q36" s="592"/>
      <c r="R36" s="590"/>
      <c r="S36" s="591"/>
      <c r="T36" s="635" t="s">
        <v>121</v>
      </c>
      <c r="U36" s="582"/>
      <c r="V36" s="583"/>
      <c r="W36" s="578">
        <f>C36+G36+J36+N36+Q36+T36</f>
        <v>52</v>
      </c>
      <c r="X36" s="579"/>
      <c r="Y36" s="586"/>
      <c r="Z36" s="60"/>
      <c r="AA36" s="645"/>
      <c r="AB36" s="646"/>
      <c r="AC36" s="646"/>
      <c r="AD36" s="646"/>
      <c r="AE36" s="646"/>
      <c r="AF36" s="646"/>
      <c r="AG36" s="646"/>
      <c r="AH36" s="647"/>
      <c r="AI36" s="648"/>
      <c r="AJ36" s="648"/>
      <c r="AK36" s="631"/>
      <c r="AL36" s="633"/>
      <c r="AM36" s="633"/>
      <c r="AN36" s="64"/>
      <c r="AO36" s="62"/>
      <c r="AP36" s="62"/>
      <c r="AQ36" s="62"/>
      <c r="AR36" s="62"/>
      <c r="AS36" s="62"/>
      <c r="AT36" s="62"/>
      <c r="AU36" s="62"/>
      <c r="AV36" s="62"/>
      <c r="AW36" s="62"/>
      <c r="AX36" s="53"/>
      <c r="AY36" s="53"/>
      <c r="AZ36" s="53"/>
      <c r="BA36" s="53"/>
    </row>
    <row r="37" spans="1:53" ht="18.75" customHeight="1">
      <c r="A37" s="627" t="s">
        <v>94</v>
      </c>
      <c r="B37" s="628"/>
      <c r="C37" s="578">
        <v>23</v>
      </c>
      <c r="D37" s="634"/>
      <c r="E37" s="634"/>
      <c r="F37" s="630"/>
      <c r="G37" s="581">
        <v>3</v>
      </c>
      <c r="H37" s="623"/>
      <c r="I37" s="624"/>
      <c r="J37" s="635" t="s">
        <v>51</v>
      </c>
      <c r="K37" s="623"/>
      <c r="L37" s="623"/>
      <c r="M37" s="624"/>
      <c r="N37" s="581">
        <v>11</v>
      </c>
      <c r="O37" s="623"/>
      <c r="P37" s="624"/>
      <c r="Q37" s="592">
        <v>2</v>
      </c>
      <c r="R37" s="590"/>
      <c r="S37" s="591"/>
      <c r="T37" s="581">
        <v>1</v>
      </c>
      <c r="U37" s="582"/>
      <c r="V37" s="583"/>
      <c r="W37" s="578">
        <f>C37+G37+J37+N37+Q37+T37</f>
        <v>43</v>
      </c>
      <c r="X37" s="579"/>
      <c r="Y37" s="586"/>
      <c r="Z37" s="60"/>
      <c r="AA37" s="566"/>
      <c r="AB37" s="567"/>
      <c r="AC37" s="567"/>
      <c r="AD37" s="567"/>
      <c r="AE37" s="567"/>
      <c r="AF37" s="567"/>
      <c r="AG37" s="567"/>
      <c r="AH37" s="568"/>
      <c r="AI37" s="568"/>
      <c r="AJ37" s="568"/>
      <c r="AK37" s="631"/>
      <c r="AL37" s="632"/>
      <c r="AM37" s="632"/>
      <c r="AN37" s="65"/>
      <c r="AO37" s="636"/>
      <c r="AP37" s="567"/>
      <c r="AQ37" s="567"/>
      <c r="AR37" s="567"/>
      <c r="AS37" s="584"/>
      <c r="AT37" s="633"/>
      <c r="AU37" s="633"/>
      <c r="AV37" s="633"/>
      <c r="AW37" s="633"/>
      <c r="AX37" s="584"/>
      <c r="AY37" s="584"/>
      <c r="AZ37" s="584"/>
      <c r="BA37" s="585"/>
    </row>
    <row r="38" spans="1:53" ht="18.75" customHeight="1">
      <c r="A38" s="637" t="s">
        <v>23</v>
      </c>
      <c r="B38" s="638"/>
      <c r="C38" s="639">
        <f>SUM(C33:F37)</f>
        <v>165</v>
      </c>
      <c r="D38" s="640"/>
      <c r="E38" s="640"/>
      <c r="F38" s="641"/>
      <c r="G38" s="593">
        <v>26</v>
      </c>
      <c r="H38" s="594"/>
      <c r="I38" s="595"/>
      <c r="J38" s="596"/>
      <c r="K38" s="597"/>
      <c r="L38" s="597"/>
      <c r="M38" s="598"/>
      <c r="N38" s="596">
        <v>11</v>
      </c>
      <c r="O38" s="642"/>
      <c r="P38" s="638"/>
      <c r="Q38" s="607">
        <v>2</v>
      </c>
      <c r="R38" s="643"/>
      <c r="S38" s="644"/>
      <c r="T38" s="596">
        <v>47</v>
      </c>
      <c r="U38" s="597"/>
      <c r="V38" s="598"/>
      <c r="W38" s="593">
        <f>C38+G38+N38+Q38+T38</f>
        <v>251</v>
      </c>
      <c r="X38" s="594"/>
      <c r="Y38" s="595"/>
      <c r="Z38" s="33"/>
      <c r="AA38" s="33"/>
      <c r="AB38" s="33"/>
      <c r="AC38" s="33"/>
      <c r="AD38" s="33"/>
      <c r="AE38" s="19"/>
      <c r="AF38" s="19"/>
      <c r="AG38" s="33"/>
      <c r="AH38" s="33"/>
      <c r="AI38" s="33"/>
      <c r="AJ38" s="33"/>
      <c r="AK38" s="19"/>
      <c r="AL38" s="19"/>
      <c r="AM38" s="33"/>
      <c r="AN38" s="33"/>
      <c r="AO38" s="33"/>
      <c r="AP38" s="33"/>
      <c r="AQ38" s="53"/>
      <c r="AR38" s="19"/>
      <c r="AS38" s="54"/>
      <c r="AT38" s="54"/>
      <c r="AU38" s="54"/>
      <c r="AV38" s="54"/>
      <c r="AW38" s="54"/>
      <c r="AX38" s="19"/>
      <c r="AY38" s="50"/>
      <c r="AZ38" s="50"/>
      <c r="BA38" s="50"/>
    </row>
    <row r="39" spans="9:53" ht="18.75">
      <c r="I39" s="3"/>
      <c r="J39" s="587"/>
      <c r="K39" s="587"/>
      <c r="L39" s="587"/>
      <c r="M39" s="587"/>
      <c r="N39" s="587"/>
      <c r="O39" s="3"/>
      <c r="P39" s="3"/>
      <c r="Q39" s="565"/>
      <c r="R39" s="565"/>
      <c r="S39" s="565"/>
      <c r="T39" s="565"/>
      <c r="U39" s="565"/>
      <c r="V39" s="565"/>
      <c r="W39" s="19"/>
      <c r="X39" s="19"/>
      <c r="Y39" s="565"/>
      <c r="Z39" s="565"/>
      <c r="AA39" s="565"/>
      <c r="AB39" s="565"/>
      <c r="AC39" s="565"/>
      <c r="AD39" s="565"/>
      <c r="AE39" s="19"/>
      <c r="AF39" s="19"/>
      <c r="AG39" s="565"/>
      <c r="AH39" s="565"/>
      <c r="AI39" s="565"/>
      <c r="AJ39" s="565"/>
      <c r="AK39" s="19"/>
      <c r="AL39" s="19"/>
      <c r="AM39" s="565"/>
      <c r="AN39" s="565"/>
      <c r="AO39" s="565"/>
      <c r="AP39" s="565"/>
      <c r="AQ39" s="588"/>
      <c r="AR39" s="19"/>
      <c r="AS39" s="565"/>
      <c r="AT39" s="565"/>
      <c r="AU39" s="565"/>
      <c r="AV39" s="565"/>
      <c r="AW39" s="565"/>
      <c r="AX39" s="19"/>
      <c r="AY39" s="565"/>
      <c r="AZ39" s="565"/>
      <c r="BA39" s="565"/>
    </row>
  </sheetData>
  <sheetProtection/>
  <mergeCells count="117">
    <mergeCell ref="P11:AM11"/>
    <mergeCell ref="P13:AM13"/>
    <mergeCell ref="W34:Y34"/>
    <mergeCell ref="AA30:AG32"/>
    <mergeCell ref="AH30:AM32"/>
    <mergeCell ref="AN30:AR32"/>
    <mergeCell ref="AA33:AG34"/>
    <mergeCell ref="AH33:AM34"/>
    <mergeCell ref="AN33:AR34"/>
    <mergeCell ref="P12:AN12"/>
    <mergeCell ref="AA36:AG36"/>
    <mergeCell ref="AH36:AJ36"/>
    <mergeCell ref="AK36:AM36"/>
    <mergeCell ref="W36:Y36"/>
    <mergeCell ref="T36:V36"/>
    <mergeCell ref="P14:AN14"/>
    <mergeCell ref="W33:Y33"/>
    <mergeCell ref="N35:P35"/>
    <mergeCell ref="T34:V34"/>
    <mergeCell ref="A26:AZ26"/>
    <mergeCell ref="A38:B38"/>
    <mergeCell ref="C38:F38"/>
    <mergeCell ref="G38:I38"/>
    <mergeCell ref="J38:M38"/>
    <mergeCell ref="N38:P38"/>
    <mergeCell ref="Q38:S38"/>
    <mergeCell ref="C34:F34"/>
    <mergeCell ref="A36:B36"/>
    <mergeCell ref="C36:F36"/>
    <mergeCell ref="AS37:AW37"/>
    <mergeCell ref="A37:B37"/>
    <mergeCell ref="C37:F37"/>
    <mergeCell ref="G37:I37"/>
    <mergeCell ref="J37:M37"/>
    <mergeCell ref="W37:Y37"/>
    <mergeCell ref="AO37:AR37"/>
    <mergeCell ref="AK37:AM37"/>
    <mergeCell ref="G36:I36"/>
    <mergeCell ref="J36:M36"/>
    <mergeCell ref="N37:P37"/>
    <mergeCell ref="N36:P36"/>
    <mergeCell ref="N33:P33"/>
    <mergeCell ref="T35:V35"/>
    <mergeCell ref="Q34:S34"/>
    <mergeCell ref="N34:P34"/>
    <mergeCell ref="Q33:S33"/>
    <mergeCell ref="G34:I34"/>
    <mergeCell ref="J34:M34"/>
    <mergeCell ref="G33:I33"/>
    <mergeCell ref="J33:M33"/>
    <mergeCell ref="A35:B35"/>
    <mergeCell ref="C35:F35"/>
    <mergeCell ref="G35:I35"/>
    <mergeCell ref="J35:M35"/>
    <mergeCell ref="A34:B34"/>
    <mergeCell ref="A33:B33"/>
    <mergeCell ref="P1:AL1"/>
    <mergeCell ref="AN2:BA3"/>
    <mergeCell ref="P3:AL3"/>
    <mergeCell ref="AN4:BA5"/>
    <mergeCell ref="G30:I32"/>
    <mergeCell ref="J30:M32"/>
    <mergeCell ref="N30:P32"/>
    <mergeCell ref="S18:W18"/>
    <mergeCell ref="AB18:AE18"/>
    <mergeCell ref="AF18:AI18"/>
    <mergeCell ref="AX18:BA18"/>
    <mergeCell ref="A16:BA16"/>
    <mergeCell ref="A18:A19"/>
    <mergeCell ref="J18:M18"/>
    <mergeCell ref="N18:R18"/>
    <mergeCell ref="AJ18:AN18"/>
    <mergeCell ref="X18:AA18"/>
    <mergeCell ref="A1:O1"/>
    <mergeCell ref="A3:O3"/>
    <mergeCell ref="A7:O7"/>
    <mergeCell ref="A4:O4"/>
    <mergeCell ref="A2:O2"/>
    <mergeCell ref="F18:I18"/>
    <mergeCell ref="A8:O8"/>
    <mergeCell ref="B18:E18"/>
    <mergeCell ref="Q30:S32"/>
    <mergeCell ref="C33:F33"/>
    <mergeCell ref="A30:B32"/>
    <mergeCell ref="C30:F32"/>
    <mergeCell ref="AS18:AW18"/>
    <mergeCell ref="AO18:AR18"/>
    <mergeCell ref="J39:N39"/>
    <mergeCell ref="Y39:AD39"/>
    <mergeCell ref="AG39:AJ39"/>
    <mergeCell ref="AM39:AQ39"/>
    <mergeCell ref="Q39:V39"/>
    <mergeCell ref="Q35:S35"/>
    <mergeCell ref="Q37:S37"/>
    <mergeCell ref="Q36:S36"/>
    <mergeCell ref="W38:Y38"/>
    <mergeCell ref="T38:V38"/>
    <mergeCell ref="AY39:BA39"/>
    <mergeCell ref="AS39:AW39"/>
    <mergeCell ref="AA37:AG37"/>
    <mergeCell ref="AH37:AJ37"/>
    <mergeCell ref="T30:V32"/>
    <mergeCell ref="W30:Y32"/>
    <mergeCell ref="T33:V33"/>
    <mergeCell ref="T37:V37"/>
    <mergeCell ref="AX37:BA37"/>
    <mergeCell ref="W35:Y35"/>
    <mergeCell ref="AO14:BA14"/>
    <mergeCell ref="A5:O5"/>
    <mergeCell ref="AO6:BA6"/>
    <mergeCell ref="P7:AM7"/>
    <mergeCell ref="AN7:BA8"/>
    <mergeCell ref="P8:AA8"/>
    <mergeCell ref="P9:AK9"/>
    <mergeCell ref="AN9:BA10"/>
    <mergeCell ref="P10:AM10"/>
    <mergeCell ref="P6:AN6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19"/>
      <c r="B2" s="686" t="s">
        <v>64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</row>
    <row r="3" spans="2:10" s="5" customFormat="1" ht="75">
      <c r="B3" s="8" t="s">
        <v>12</v>
      </c>
      <c r="C3" s="8" t="s">
        <v>14</v>
      </c>
      <c r="D3" s="8" t="s">
        <v>42</v>
      </c>
      <c r="E3" s="8" t="s">
        <v>17</v>
      </c>
      <c r="F3" s="8" t="s">
        <v>19</v>
      </c>
      <c r="G3" s="8" t="s">
        <v>66</v>
      </c>
      <c r="H3" s="8" t="s">
        <v>21</v>
      </c>
      <c r="I3" s="8" t="s">
        <v>15</v>
      </c>
      <c r="J3" s="9" t="s">
        <v>65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35">
        <v>36.5</v>
      </c>
      <c r="D6" s="20">
        <v>3</v>
      </c>
      <c r="E6" s="20">
        <v>3</v>
      </c>
      <c r="F6" s="20"/>
      <c r="G6" s="20"/>
      <c r="H6" s="20"/>
      <c r="I6" s="35">
        <v>9.5</v>
      </c>
      <c r="J6" s="20">
        <v>52</v>
      </c>
    </row>
    <row r="7" spans="2:10" s="5" customFormat="1" ht="18.75">
      <c r="B7" s="6">
        <v>4</v>
      </c>
      <c r="C7" s="35">
        <v>36.5</v>
      </c>
      <c r="D7" s="20">
        <v>3</v>
      </c>
      <c r="E7" s="20">
        <v>3</v>
      </c>
      <c r="F7" s="20"/>
      <c r="G7" s="20"/>
      <c r="H7" s="20"/>
      <c r="I7" s="35">
        <v>9.5</v>
      </c>
      <c r="J7" s="20">
        <v>52</v>
      </c>
    </row>
    <row r="8" spans="2:10" s="5" customFormat="1" ht="18.75">
      <c r="B8" s="6">
        <v>5</v>
      </c>
      <c r="C8" s="35">
        <v>23.5</v>
      </c>
      <c r="D8" s="20">
        <v>3</v>
      </c>
      <c r="E8" s="20">
        <v>3</v>
      </c>
      <c r="F8" s="20">
        <v>3</v>
      </c>
      <c r="G8" s="20">
        <v>9</v>
      </c>
      <c r="H8" s="20">
        <v>2</v>
      </c>
      <c r="I8" s="35">
        <v>3.5</v>
      </c>
      <c r="J8" s="20">
        <v>47</v>
      </c>
    </row>
    <row r="9" spans="2:10" s="5" customFormat="1" ht="18.75">
      <c r="B9" s="6" t="s">
        <v>23</v>
      </c>
      <c r="C9" s="35">
        <f>SUM(C4:C8)</f>
        <v>170.5</v>
      </c>
      <c r="D9" s="20">
        <f>SUM(D4:D8)</f>
        <v>13</v>
      </c>
      <c r="E9" s="20">
        <v>13</v>
      </c>
      <c r="F9" s="20">
        <v>3</v>
      </c>
      <c r="G9" s="20">
        <f>SUM(G4:G8)</f>
        <v>9</v>
      </c>
      <c r="H9" s="20">
        <f>SUM(H4:H8)</f>
        <v>2</v>
      </c>
      <c r="I9" s="35">
        <f>SUM(I4:I8)</f>
        <v>41.5</v>
      </c>
      <c r="J9" s="20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686" t="s">
        <v>67</v>
      </c>
      <c r="D11" s="691"/>
      <c r="E11" s="11"/>
      <c r="F11" s="11"/>
      <c r="G11" s="686" t="s">
        <v>68</v>
      </c>
      <c r="H11" s="691"/>
      <c r="I11" s="691"/>
      <c r="J11" s="691"/>
      <c r="K11" s="11"/>
      <c r="L11" s="11"/>
    </row>
    <row r="12" spans="2:12" s="5" customFormat="1" ht="111" customHeight="1">
      <c r="B12" s="687" t="s">
        <v>69</v>
      </c>
      <c r="C12" s="688"/>
      <c r="D12" s="46" t="s">
        <v>49</v>
      </c>
      <c r="E12" s="46" t="s">
        <v>71</v>
      </c>
      <c r="F12" s="45"/>
      <c r="G12" s="692" t="s">
        <v>72</v>
      </c>
      <c r="H12" s="644"/>
      <c r="I12" s="44" t="s">
        <v>73</v>
      </c>
      <c r="J12" s="46" t="s">
        <v>49</v>
      </c>
      <c r="K12" s="11"/>
      <c r="L12" s="11"/>
    </row>
    <row r="13" spans="2:12" s="5" customFormat="1" ht="32.25">
      <c r="B13" s="689" t="s">
        <v>70</v>
      </c>
      <c r="C13" s="690"/>
      <c r="D13" s="2">
        <v>15</v>
      </c>
      <c r="E13" s="2">
        <v>3</v>
      </c>
      <c r="F13" s="11"/>
      <c r="G13" s="693" t="s">
        <v>75</v>
      </c>
      <c r="H13" s="694"/>
      <c r="I13" s="47" t="s">
        <v>74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33"/>
      <c r="B16" s="24"/>
      <c r="C16" s="24"/>
      <c r="D16" s="24"/>
      <c r="E16" s="24"/>
      <c r="F16" s="21"/>
      <c r="G16" s="21"/>
      <c r="H16" s="18"/>
      <c r="I16" s="24"/>
      <c r="J16" s="24"/>
      <c r="K16" s="24"/>
      <c r="L16" s="21"/>
      <c r="M16" s="9"/>
    </row>
    <row r="17" spans="1:13" s="5" customFormat="1" ht="37.5" customHeight="1">
      <c r="A17" s="24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21"/>
    </row>
    <row r="18" spans="1:13" s="5" customFormat="1" ht="18.75">
      <c r="A18" s="19"/>
      <c r="B18" s="25"/>
      <c r="C18" s="25"/>
      <c r="D18" s="25"/>
      <c r="E18" s="25"/>
      <c r="F18" s="25"/>
      <c r="G18" s="25"/>
      <c r="H18" s="25"/>
      <c r="I18" s="10"/>
      <c r="J18" s="10"/>
      <c r="K18" s="19"/>
      <c r="L18" s="19"/>
      <c r="M18" s="19"/>
    </row>
    <row r="19" spans="1:13" s="5" customFormat="1" ht="18.75">
      <c r="A19" s="25"/>
      <c r="B19" s="25"/>
      <c r="C19" s="25"/>
      <c r="D19" s="25"/>
      <c r="E19" s="25"/>
      <c r="F19" s="25"/>
      <c r="G19" s="25"/>
      <c r="H19" s="25"/>
      <c r="I19" s="10"/>
      <c r="J19" s="10"/>
      <c r="K19" s="19"/>
      <c r="L19" s="19"/>
      <c r="M19" s="19"/>
    </row>
    <row r="20" spans="1:13" s="5" customFormat="1" ht="18.75">
      <c r="A20" s="25"/>
      <c r="B20" s="25"/>
      <c r="C20" s="25"/>
      <c r="D20" s="25"/>
      <c r="E20" s="25"/>
      <c r="F20" s="25"/>
      <c r="G20" s="25"/>
      <c r="H20" s="25"/>
      <c r="I20" s="22"/>
      <c r="J20" s="10"/>
      <c r="K20" s="19"/>
      <c r="L20" s="19"/>
      <c r="M20" s="19"/>
    </row>
    <row r="21" spans="1:13" s="5" customFormat="1" ht="18.75">
      <c r="A21" s="25"/>
      <c r="B21" s="25"/>
      <c r="C21" s="25"/>
      <c r="D21" s="25"/>
      <c r="E21" s="25"/>
      <c r="F21" s="25"/>
      <c r="G21" s="25"/>
      <c r="H21" s="25"/>
      <c r="I21" s="22"/>
      <c r="J21" s="10"/>
      <c r="K21" s="19"/>
      <c r="L21" s="19"/>
      <c r="M21" s="19"/>
    </row>
    <row r="22" spans="1:13" s="5" customFormat="1" ht="18.75">
      <c r="A22" s="25"/>
      <c r="B22" s="25"/>
      <c r="C22" s="25"/>
      <c r="D22" s="25"/>
      <c r="E22" s="25"/>
      <c r="F22" s="25"/>
      <c r="G22" s="25"/>
      <c r="H22" s="25"/>
      <c r="I22" s="22"/>
      <c r="J22" s="10"/>
      <c r="K22" s="19"/>
      <c r="L22" s="19"/>
      <c r="M22" s="19"/>
    </row>
    <row r="23" spans="1:13" s="5" customFormat="1" ht="18.75">
      <c r="A23" s="25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19"/>
    </row>
    <row r="24" spans="1:13" ht="18.75">
      <c r="A24" s="2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3"/>
      <c r="M24" s="23"/>
    </row>
    <row r="25" spans="1:13" ht="18.75">
      <c r="A25" s="26"/>
      <c r="M25" s="23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7"/>
  <sheetViews>
    <sheetView tabSelected="1" zoomScale="80" zoomScaleNormal="80" zoomScaleSheetLayoutView="80" zoomScalePageLayoutView="80" workbookViewId="0" topLeftCell="A103">
      <pane ySplit="1965" topLeftCell="A1" activePane="bottomLeft" state="split"/>
      <selection pane="topLeft" activeCell="AG13" sqref="AG1:AN16384"/>
      <selection pane="bottomLeft" activeCell="I53" sqref="I53"/>
    </sheetView>
  </sheetViews>
  <sheetFormatPr defaultColWidth="9.00390625" defaultRowHeight="12.75"/>
  <cols>
    <col min="1" max="1" width="11.00390625" style="542" customWidth="1"/>
    <col min="2" max="2" width="36.875" style="548" customWidth="1"/>
    <col min="3" max="3" width="4.125" style="547" customWidth="1"/>
    <col min="4" max="4" width="7.375" style="549" customWidth="1"/>
    <col min="5" max="5" width="6.00390625" style="549" customWidth="1"/>
    <col min="6" max="6" width="4.75390625" style="547" customWidth="1"/>
    <col min="7" max="7" width="7.125" style="547" customWidth="1"/>
    <col min="8" max="8" width="11.00390625" style="548" customWidth="1"/>
    <col min="9" max="9" width="8.125" style="548" customWidth="1"/>
    <col min="10" max="10" width="7.25390625" style="548" customWidth="1"/>
    <col min="11" max="11" width="7.625" style="548" customWidth="1"/>
    <col min="12" max="12" width="8.25390625" style="550" customWidth="1"/>
    <col min="13" max="13" width="9.875" style="548" customWidth="1"/>
    <col min="14" max="14" width="7.125" style="548" customWidth="1"/>
    <col min="15" max="15" width="6.625" style="548" hidden="1" customWidth="1"/>
    <col min="16" max="16" width="8.00390625" style="548" customWidth="1"/>
    <col min="17" max="17" width="8.25390625" style="548" customWidth="1"/>
    <col min="18" max="18" width="5.625" style="548" hidden="1" customWidth="1"/>
    <col min="19" max="19" width="6.625" style="548" customWidth="1"/>
    <col min="20" max="20" width="6.125" style="548" customWidth="1"/>
    <col min="21" max="21" width="0.12890625" style="548" customWidth="1"/>
    <col min="22" max="22" width="6.625" style="551" customWidth="1"/>
    <col min="23" max="23" width="9.25390625" style="551" customWidth="1"/>
    <col min="24" max="24" width="0.12890625" style="551" customWidth="1"/>
    <col min="25" max="25" width="8.125" style="548" customWidth="1"/>
    <col min="26" max="26" width="7.25390625" style="548" customWidth="1"/>
    <col min="27" max="27" width="6.625" style="548" customWidth="1"/>
    <col min="28" max="28" width="5.625" style="548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40" width="0" style="13" hidden="1" customWidth="1"/>
    <col min="41" max="16384" width="9.125" style="13" customWidth="1"/>
  </cols>
  <sheetData>
    <row r="1" spans="1:28" s="27" customFormat="1" ht="15.75">
      <c r="A1" s="758" t="s">
        <v>134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59"/>
      <c r="T1" s="759"/>
      <c r="U1" s="759"/>
      <c r="V1" s="759"/>
      <c r="W1" s="759"/>
      <c r="X1" s="759"/>
      <c r="Y1" s="760"/>
      <c r="Z1" s="760"/>
      <c r="AA1" s="760"/>
      <c r="AB1" s="760"/>
    </row>
    <row r="2" spans="1:31" s="27" customFormat="1" ht="18.75" customHeight="1">
      <c r="A2" s="768" t="s">
        <v>24</v>
      </c>
      <c r="B2" s="739" t="s">
        <v>89</v>
      </c>
      <c r="C2" s="746" t="s">
        <v>316</v>
      </c>
      <c r="D2" s="747"/>
      <c r="E2" s="748"/>
      <c r="F2" s="749"/>
      <c r="G2" s="761" t="s">
        <v>88</v>
      </c>
      <c r="H2" s="739" t="s">
        <v>76</v>
      </c>
      <c r="I2" s="739"/>
      <c r="J2" s="739"/>
      <c r="K2" s="739"/>
      <c r="L2" s="739"/>
      <c r="M2" s="739"/>
      <c r="N2" s="766" t="s">
        <v>315</v>
      </c>
      <c r="O2" s="766"/>
      <c r="P2" s="766"/>
      <c r="Q2" s="766"/>
      <c r="R2" s="766"/>
      <c r="S2" s="766"/>
      <c r="T2" s="766"/>
      <c r="U2" s="766"/>
      <c r="V2" s="766"/>
      <c r="W2" s="766"/>
      <c r="X2" s="766"/>
      <c r="Y2" s="766"/>
      <c r="Z2" s="766"/>
      <c r="AA2" s="766"/>
      <c r="AB2" s="766"/>
      <c r="AC2" s="766"/>
      <c r="AD2" s="766"/>
      <c r="AE2" s="767"/>
    </row>
    <row r="3" spans="1:31" s="27" customFormat="1" ht="24.75" customHeight="1">
      <c r="A3" s="768"/>
      <c r="B3" s="739"/>
      <c r="C3" s="750"/>
      <c r="D3" s="751"/>
      <c r="E3" s="752"/>
      <c r="F3" s="753"/>
      <c r="G3" s="762"/>
      <c r="H3" s="695" t="s">
        <v>80</v>
      </c>
      <c r="I3" s="697" t="s">
        <v>81</v>
      </c>
      <c r="J3" s="697"/>
      <c r="K3" s="697"/>
      <c r="L3" s="697"/>
      <c r="M3" s="695" t="s">
        <v>77</v>
      </c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7"/>
    </row>
    <row r="4" spans="1:31" s="27" customFormat="1" ht="18" customHeight="1">
      <c r="A4" s="768"/>
      <c r="B4" s="739"/>
      <c r="C4" s="695" t="s">
        <v>25</v>
      </c>
      <c r="D4" s="695" t="s">
        <v>26</v>
      </c>
      <c r="E4" s="728" t="s">
        <v>82</v>
      </c>
      <c r="F4" s="729"/>
      <c r="G4" s="762"/>
      <c r="H4" s="695"/>
      <c r="I4" s="695" t="s">
        <v>78</v>
      </c>
      <c r="J4" s="763" t="s">
        <v>79</v>
      </c>
      <c r="K4" s="764"/>
      <c r="L4" s="765"/>
      <c r="M4" s="695"/>
      <c r="N4" s="697" t="s">
        <v>27</v>
      </c>
      <c r="O4" s="697"/>
      <c r="P4" s="697"/>
      <c r="Q4" s="697" t="s">
        <v>28</v>
      </c>
      <c r="R4" s="697"/>
      <c r="S4" s="697"/>
      <c r="T4" s="697" t="s">
        <v>29</v>
      </c>
      <c r="U4" s="697"/>
      <c r="V4" s="697"/>
      <c r="W4" s="697" t="s">
        <v>30</v>
      </c>
      <c r="X4" s="697"/>
      <c r="Y4" s="697"/>
      <c r="Z4" s="697" t="s">
        <v>31</v>
      </c>
      <c r="AA4" s="697"/>
      <c r="AB4" s="697"/>
      <c r="AC4" s="28"/>
      <c r="AD4" s="28"/>
      <c r="AE4" s="78"/>
    </row>
    <row r="5" spans="1:31" s="27" customFormat="1" ht="18.75">
      <c r="A5" s="768"/>
      <c r="B5" s="739"/>
      <c r="C5" s="695"/>
      <c r="D5" s="695"/>
      <c r="E5" s="732" t="s">
        <v>83</v>
      </c>
      <c r="F5" s="732" t="s">
        <v>84</v>
      </c>
      <c r="G5" s="762"/>
      <c r="H5" s="695"/>
      <c r="I5" s="695"/>
      <c r="J5" s="732" t="s">
        <v>46</v>
      </c>
      <c r="K5" s="717" t="s">
        <v>47</v>
      </c>
      <c r="L5" s="704" t="s">
        <v>48</v>
      </c>
      <c r="M5" s="695"/>
      <c r="N5" s="741" t="s">
        <v>367</v>
      </c>
      <c r="O5" s="742"/>
      <c r="P5" s="743"/>
      <c r="Q5" s="743"/>
      <c r="R5" s="743"/>
      <c r="S5" s="743"/>
      <c r="T5" s="743"/>
      <c r="U5" s="743"/>
      <c r="V5" s="743"/>
      <c r="W5" s="743"/>
      <c r="X5" s="743"/>
      <c r="Y5" s="743"/>
      <c r="Z5" s="743"/>
      <c r="AA5" s="743"/>
      <c r="AB5" s="744"/>
      <c r="AE5" s="79"/>
    </row>
    <row r="6" spans="1:31" s="27" customFormat="1" ht="15.75">
      <c r="A6" s="768"/>
      <c r="B6" s="739"/>
      <c r="C6" s="695"/>
      <c r="D6" s="695"/>
      <c r="E6" s="705"/>
      <c r="F6" s="705"/>
      <c r="G6" s="762"/>
      <c r="H6" s="695"/>
      <c r="I6" s="695"/>
      <c r="J6" s="705"/>
      <c r="K6" s="705"/>
      <c r="L6" s="705"/>
      <c r="M6" s="695"/>
      <c r="N6" s="348">
        <v>1</v>
      </c>
      <c r="O6" s="348"/>
      <c r="P6" s="349">
        <v>2</v>
      </c>
      <c r="Q6" s="348">
        <v>3</v>
      </c>
      <c r="R6" s="348"/>
      <c r="S6" s="349">
        <v>4</v>
      </c>
      <c r="T6" s="348">
        <v>5</v>
      </c>
      <c r="U6" s="348"/>
      <c r="V6" s="349">
        <v>6</v>
      </c>
      <c r="W6" s="348">
        <v>7</v>
      </c>
      <c r="X6" s="348"/>
      <c r="Y6" s="350" t="s">
        <v>312</v>
      </c>
      <c r="Z6" s="348">
        <v>9</v>
      </c>
      <c r="AA6" s="348" t="s">
        <v>313</v>
      </c>
      <c r="AB6" s="348" t="s">
        <v>314</v>
      </c>
      <c r="AE6" s="79"/>
    </row>
    <row r="7" spans="1:31" s="27" customFormat="1" ht="42" customHeight="1" thickBot="1">
      <c r="A7" s="769"/>
      <c r="B7" s="740"/>
      <c r="C7" s="696"/>
      <c r="D7" s="696"/>
      <c r="E7" s="706"/>
      <c r="F7" s="706"/>
      <c r="G7" s="762"/>
      <c r="H7" s="696"/>
      <c r="I7" s="696"/>
      <c r="J7" s="706"/>
      <c r="K7" s="706"/>
      <c r="L7" s="706"/>
      <c r="M7" s="696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E7" s="79"/>
    </row>
    <row r="8" spans="1:31" s="27" customFormat="1" ht="16.5" thickBot="1">
      <c r="A8" s="352">
        <v>1</v>
      </c>
      <c r="B8" s="353" t="s">
        <v>101</v>
      </c>
      <c r="C8" s="354">
        <v>3</v>
      </c>
      <c r="D8" s="354">
        <v>4</v>
      </c>
      <c r="E8" s="354">
        <v>5</v>
      </c>
      <c r="F8" s="354">
        <v>6</v>
      </c>
      <c r="G8" s="354">
        <v>7</v>
      </c>
      <c r="H8" s="354">
        <v>8</v>
      </c>
      <c r="I8" s="354">
        <v>9</v>
      </c>
      <c r="J8" s="354">
        <v>10</v>
      </c>
      <c r="K8" s="354">
        <v>11</v>
      </c>
      <c r="L8" s="355">
        <v>12</v>
      </c>
      <c r="M8" s="354">
        <v>13</v>
      </c>
      <c r="N8" s="354">
        <v>14</v>
      </c>
      <c r="O8" s="354"/>
      <c r="P8" s="354">
        <v>15</v>
      </c>
      <c r="Q8" s="354">
        <v>16</v>
      </c>
      <c r="R8" s="354"/>
      <c r="S8" s="354">
        <v>17</v>
      </c>
      <c r="T8" s="354">
        <v>18</v>
      </c>
      <c r="U8" s="354"/>
      <c r="V8" s="354">
        <v>19</v>
      </c>
      <c r="W8" s="354">
        <v>20</v>
      </c>
      <c r="X8" s="354"/>
      <c r="Y8" s="354">
        <v>21</v>
      </c>
      <c r="Z8" s="354">
        <v>22</v>
      </c>
      <c r="AA8" s="354">
        <v>23</v>
      </c>
      <c r="AB8" s="354">
        <v>24</v>
      </c>
      <c r="AE8" s="79"/>
    </row>
    <row r="9" spans="1:31" s="27" customFormat="1" ht="19.5" thickBot="1">
      <c r="A9" s="714" t="s">
        <v>116</v>
      </c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5"/>
      <c r="X9" s="715"/>
      <c r="Y9" s="715"/>
      <c r="Z9" s="715"/>
      <c r="AA9" s="715"/>
      <c r="AB9" s="716"/>
      <c r="AE9" s="79"/>
    </row>
    <row r="10" spans="1:31" s="27" customFormat="1" ht="16.5" thickBot="1">
      <c r="A10" s="701" t="s">
        <v>57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699"/>
      <c r="Z10" s="699"/>
      <c r="AA10" s="699"/>
      <c r="AB10" s="700"/>
      <c r="AE10" s="79"/>
    </row>
    <row r="11" spans="1:31" s="27" customFormat="1" ht="47.25">
      <c r="A11" s="356" t="s">
        <v>102</v>
      </c>
      <c r="B11" s="357" t="s">
        <v>322</v>
      </c>
      <c r="C11" s="358"/>
      <c r="D11" s="356"/>
      <c r="E11" s="356"/>
      <c r="F11" s="359"/>
      <c r="G11" s="360">
        <f>H11/30</f>
        <v>6.5</v>
      </c>
      <c r="H11" s="358">
        <v>195</v>
      </c>
      <c r="I11" s="356"/>
      <c r="J11" s="358"/>
      <c r="K11" s="358"/>
      <c r="L11" s="361"/>
      <c r="M11" s="361"/>
      <c r="N11" s="356"/>
      <c r="O11" s="356"/>
      <c r="P11" s="356"/>
      <c r="Q11" s="356"/>
      <c r="R11" s="356"/>
      <c r="S11" s="356"/>
      <c r="T11" s="356"/>
      <c r="U11" s="356"/>
      <c r="V11" s="122"/>
      <c r="W11" s="362"/>
      <c r="X11" s="362"/>
      <c r="Y11" s="363"/>
      <c r="Z11" s="363"/>
      <c r="AA11" s="363"/>
      <c r="AB11" s="363"/>
      <c r="AE11" s="79"/>
    </row>
    <row r="12" spans="1:31" s="27" customFormat="1" ht="31.5">
      <c r="A12" s="364" t="s">
        <v>104</v>
      </c>
      <c r="B12" s="365" t="s">
        <v>37</v>
      </c>
      <c r="C12" s="366"/>
      <c r="D12" s="367">
        <v>3</v>
      </c>
      <c r="E12" s="364"/>
      <c r="F12" s="368"/>
      <c r="G12" s="366">
        <v>3</v>
      </c>
      <c r="H12" s="366">
        <f aca="true" t="shared" si="0" ref="H12:H23">G12*30</f>
        <v>90</v>
      </c>
      <c r="I12" s="366">
        <v>4</v>
      </c>
      <c r="J12" s="366"/>
      <c r="K12" s="366"/>
      <c r="L12" s="364" t="s">
        <v>96</v>
      </c>
      <c r="M12" s="367">
        <f>H12-6</f>
        <v>84</v>
      </c>
      <c r="N12" s="364"/>
      <c r="O12" s="364"/>
      <c r="P12" s="364"/>
      <c r="Q12" s="364" t="s">
        <v>96</v>
      </c>
      <c r="R12" s="364"/>
      <c r="S12" s="364"/>
      <c r="T12" s="364"/>
      <c r="U12" s="364"/>
      <c r="V12" s="350"/>
      <c r="W12" s="369"/>
      <c r="X12" s="369"/>
      <c r="Y12" s="370"/>
      <c r="Z12" s="370"/>
      <c r="AA12" s="370"/>
      <c r="AB12" s="370"/>
      <c r="AE12" s="79"/>
    </row>
    <row r="13" spans="1:31" s="27" customFormat="1" ht="31.5">
      <c r="A13" s="364" t="s">
        <v>105</v>
      </c>
      <c r="B13" s="365" t="s">
        <v>37</v>
      </c>
      <c r="C13" s="366">
        <v>4</v>
      </c>
      <c r="D13" s="364"/>
      <c r="E13" s="364"/>
      <c r="F13" s="368"/>
      <c r="G13" s="366">
        <v>3.5</v>
      </c>
      <c r="H13" s="366">
        <f t="shared" si="0"/>
        <v>105</v>
      </c>
      <c r="I13" s="366">
        <v>4</v>
      </c>
      <c r="J13" s="366"/>
      <c r="K13" s="366"/>
      <c r="L13" s="364" t="s">
        <v>96</v>
      </c>
      <c r="M13" s="367">
        <f>H13-6</f>
        <v>99</v>
      </c>
      <c r="N13" s="364"/>
      <c r="O13" s="364"/>
      <c r="P13" s="364"/>
      <c r="Q13" s="364"/>
      <c r="R13" s="364"/>
      <c r="S13" s="364" t="s">
        <v>96</v>
      </c>
      <c r="T13" s="364"/>
      <c r="U13" s="364"/>
      <c r="V13" s="350"/>
      <c r="W13" s="369"/>
      <c r="X13" s="369"/>
      <c r="Y13" s="370"/>
      <c r="Z13" s="370"/>
      <c r="AA13" s="370"/>
      <c r="AB13" s="370"/>
      <c r="AE13" s="79"/>
    </row>
    <row r="14" spans="1:31" s="27" customFormat="1" ht="15.75">
      <c r="A14" s="364" t="s">
        <v>103</v>
      </c>
      <c r="B14" s="365" t="s">
        <v>36</v>
      </c>
      <c r="C14" s="366">
        <v>3</v>
      </c>
      <c r="D14" s="366"/>
      <c r="E14" s="366"/>
      <c r="F14" s="348"/>
      <c r="G14" s="371">
        <v>4</v>
      </c>
      <c r="H14" s="366">
        <f t="shared" si="0"/>
        <v>120</v>
      </c>
      <c r="I14" s="366">
        <v>4</v>
      </c>
      <c r="J14" s="364" t="s">
        <v>96</v>
      </c>
      <c r="K14" s="366"/>
      <c r="L14" s="367"/>
      <c r="M14" s="367">
        <f>H14-I14</f>
        <v>116</v>
      </c>
      <c r="N14" s="364"/>
      <c r="O14" s="364"/>
      <c r="P14" s="364"/>
      <c r="Q14" s="364" t="s">
        <v>96</v>
      </c>
      <c r="R14" s="364"/>
      <c r="S14" s="364"/>
      <c r="T14" s="364"/>
      <c r="U14" s="364"/>
      <c r="V14" s="350"/>
      <c r="W14" s="369"/>
      <c r="X14" s="369"/>
      <c r="Y14" s="370"/>
      <c r="Z14" s="370"/>
      <c r="AA14" s="370"/>
      <c r="AB14" s="370"/>
      <c r="AE14" s="79"/>
    </row>
    <row r="15" spans="1:31" s="27" customFormat="1" ht="18.75">
      <c r="A15" s="364" t="s">
        <v>106</v>
      </c>
      <c r="B15" s="372" t="s">
        <v>323</v>
      </c>
      <c r="C15" s="373"/>
      <c r="D15" s="374">
        <v>5</v>
      </c>
      <c r="E15" s="374"/>
      <c r="F15" s="374"/>
      <c r="G15" s="375">
        <v>2</v>
      </c>
      <c r="H15" s="376">
        <f t="shared" si="0"/>
        <v>60</v>
      </c>
      <c r="I15" s="376">
        <f>SUM(J15:L15)</f>
        <v>4</v>
      </c>
      <c r="J15" s="366">
        <v>4</v>
      </c>
      <c r="K15" s="366"/>
      <c r="L15" s="366"/>
      <c r="M15" s="377">
        <f>H15-I15</f>
        <v>56</v>
      </c>
      <c r="N15" s="378"/>
      <c r="O15" s="754"/>
      <c r="P15" s="755"/>
      <c r="Q15" s="379"/>
      <c r="R15" s="756"/>
      <c r="S15" s="757"/>
      <c r="T15" s="379" t="s">
        <v>96</v>
      </c>
      <c r="U15" s="756"/>
      <c r="V15" s="757"/>
      <c r="W15" s="380"/>
      <c r="X15" s="770"/>
      <c r="Y15" s="771"/>
      <c r="Z15" s="381"/>
      <c r="AA15" s="381"/>
      <c r="AB15" s="382"/>
      <c r="AE15" s="79"/>
    </row>
    <row r="16" spans="1:31" s="27" customFormat="1" ht="36.75" customHeight="1">
      <c r="A16" s="364" t="s">
        <v>106</v>
      </c>
      <c r="B16" s="365" t="s">
        <v>43</v>
      </c>
      <c r="C16" s="366">
        <v>4</v>
      </c>
      <c r="D16" s="366"/>
      <c r="E16" s="366"/>
      <c r="F16" s="348"/>
      <c r="G16" s="371">
        <v>3</v>
      </c>
      <c r="H16" s="366">
        <f t="shared" si="0"/>
        <v>90</v>
      </c>
      <c r="I16" s="366">
        <v>4</v>
      </c>
      <c r="J16" s="364" t="s">
        <v>96</v>
      </c>
      <c r="K16" s="366"/>
      <c r="L16" s="364"/>
      <c r="M16" s="367">
        <f>H16-I16</f>
        <v>86</v>
      </c>
      <c r="N16" s="364"/>
      <c r="O16" s="364"/>
      <c r="P16" s="364"/>
      <c r="Q16" s="364"/>
      <c r="R16" s="364"/>
      <c r="S16" s="364" t="s">
        <v>96</v>
      </c>
      <c r="T16" s="364"/>
      <c r="U16" s="364"/>
      <c r="V16" s="350"/>
      <c r="W16" s="369"/>
      <c r="X16" s="369"/>
      <c r="Y16" s="370"/>
      <c r="Z16" s="370"/>
      <c r="AA16" s="370"/>
      <c r="AB16" s="370"/>
      <c r="AE16" s="79"/>
    </row>
    <row r="17" spans="1:31" s="27" customFormat="1" ht="15.75">
      <c r="A17" s="383" t="s">
        <v>107</v>
      </c>
      <c r="B17" s="384" t="s">
        <v>363</v>
      </c>
      <c r="C17" s="385">
        <v>5</v>
      </c>
      <c r="D17" s="385"/>
      <c r="E17" s="385"/>
      <c r="F17" s="351"/>
      <c r="G17" s="386">
        <v>4.5</v>
      </c>
      <c r="H17" s="366">
        <f t="shared" si="0"/>
        <v>135</v>
      </c>
      <c r="I17" s="385">
        <v>4</v>
      </c>
      <c r="J17" s="387" t="s">
        <v>96</v>
      </c>
      <c r="K17" s="385"/>
      <c r="L17" s="388"/>
      <c r="M17" s="367">
        <f>H17-I17</f>
        <v>131</v>
      </c>
      <c r="N17" s="383"/>
      <c r="O17" s="383"/>
      <c r="P17" s="383"/>
      <c r="Q17" s="383"/>
      <c r="R17" s="383"/>
      <c r="S17" s="383"/>
      <c r="T17" s="387" t="s">
        <v>96</v>
      </c>
      <c r="U17" s="389"/>
      <c r="V17" s="390"/>
      <c r="W17" s="391"/>
      <c r="X17" s="391"/>
      <c r="Y17" s="392"/>
      <c r="Z17" s="392"/>
      <c r="AA17" s="392"/>
      <c r="AB17" s="392"/>
      <c r="AE17" s="79"/>
    </row>
    <row r="18" spans="1:31" s="27" customFormat="1" ht="15.75">
      <c r="A18" s="364" t="s">
        <v>324</v>
      </c>
      <c r="B18" s="365" t="s">
        <v>325</v>
      </c>
      <c r="C18" s="366"/>
      <c r="D18" s="366">
        <v>5</v>
      </c>
      <c r="E18" s="366"/>
      <c r="F18" s="393"/>
      <c r="G18" s="394">
        <v>3</v>
      </c>
      <c r="H18" s="366">
        <f t="shared" si="0"/>
        <v>90</v>
      </c>
      <c r="I18" s="366">
        <v>4</v>
      </c>
      <c r="J18" s="389" t="s">
        <v>96</v>
      </c>
      <c r="K18" s="366"/>
      <c r="L18" s="367"/>
      <c r="M18" s="367">
        <f aca="true" t="shared" si="1" ref="M18:M23">H18-I18</f>
        <v>86</v>
      </c>
      <c r="N18" s="364"/>
      <c r="O18" s="772"/>
      <c r="P18" s="773"/>
      <c r="Q18" s="364"/>
      <c r="R18" s="772"/>
      <c r="S18" s="773"/>
      <c r="T18" s="389" t="s">
        <v>96</v>
      </c>
      <c r="U18" s="774"/>
      <c r="V18" s="775"/>
      <c r="W18" s="395"/>
      <c r="X18" s="776"/>
      <c r="Y18" s="777"/>
      <c r="Z18" s="102"/>
      <c r="AA18" s="102"/>
      <c r="AB18" s="102"/>
      <c r="AE18" s="79"/>
    </row>
    <row r="19" spans="1:31" s="27" customFormat="1" ht="15.75">
      <c r="A19" s="364" t="s">
        <v>326</v>
      </c>
      <c r="B19" s="365" t="s">
        <v>327</v>
      </c>
      <c r="C19" s="366"/>
      <c r="D19" s="366">
        <v>5</v>
      </c>
      <c r="E19" s="366"/>
      <c r="F19" s="393"/>
      <c r="G19" s="394">
        <v>3</v>
      </c>
      <c r="H19" s="366">
        <f t="shared" si="0"/>
        <v>90</v>
      </c>
      <c r="I19" s="366">
        <v>4</v>
      </c>
      <c r="J19" s="389" t="s">
        <v>96</v>
      </c>
      <c r="K19" s="366"/>
      <c r="L19" s="367"/>
      <c r="M19" s="367">
        <f t="shared" si="1"/>
        <v>86</v>
      </c>
      <c r="N19" s="364"/>
      <c r="O19" s="772"/>
      <c r="P19" s="773"/>
      <c r="Q19" s="364"/>
      <c r="R19" s="772"/>
      <c r="S19" s="773"/>
      <c r="T19" s="389" t="s">
        <v>96</v>
      </c>
      <c r="U19" s="774"/>
      <c r="V19" s="775"/>
      <c r="W19" s="395"/>
      <c r="X19" s="776"/>
      <c r="Y19" s="777"/>
      <c r="Z19" s="102"/>
      <c r="AA19" s="102"/>
      <c r="AB19" s="102"/>
      <c r="AE19" s="79"/>
    </row>
    <row r="20" spans="1:31" s="27" customFormat="1" ht="15.75">
      <c r="A20" s="364" t="s">
        <v>328</v>
      </c>
      <c r="B20" s="365" t="s">
        <v>329</v>
      </c>
      <c r="C20" s="366"/>
      <c r="D20" s="366">
        <v>8</v>
      </c>
      <c r="E20" s="366"/>
      <c r="F20" s="393"/>
      <c r="G20" s="394">
        <v>3</v>
      </c>
      <c r="H20" s="366">
        <f t="shared" si="0"/>
        <v>90</v>
      </c>
      <c r="I20" s="366">
        <v>4</v>
      </c>
      <c r="J20" s="389" t="s">
        <v>96</v>
      </c>
      <c r="K20" s="366"/>
      <c r="L20" s="367"/>
      <c r="M20" s="367">
        <f t="shared" si="1"/>
        <v>86</v>
      </c>
      <c r="N20" s="364"/>
      <c r="O20" s="772"/>
      <c r="P20" s="773"/>
      <c r="Q20" s="364"/>
      <c r="R20" s="772"/>
      <c r="S20" s="773"/>
      <c r="T20" s="389"/>
      <c r="U20" s="774"/>
      <c r="V20" s="775"/>
      <c r="W20" s="395"/>
      <c r="X20" s="778" t="s">
        <v>96</v>
      </c>
      <c r="Y20" s="779"/>
      <c r="Z20" s="102"/>
      <c r="AA20" s="102"/>
      <c r="AB20" s="102"/>
      <c r="AE20" s="79"/>
    </row>
    <row r="21" spans="1:31" s="27" customFormat="1" ht="15.75">
      <c r="A21" s="364" t="s">
        <v>330</v>
      </c>
      <c r="B21" s="365" t="s">
        <v>331</v>
      </c>
      <c r="C21" s="366"/>
      <c r="D21" s="366">
        <v>7</v>
      </c>
      <c r="E21" s="366"/>
      <c r="F21" s="393"/>
      <c r="G21" s="394">
        <v>3</v>
      </c>
      <c r="H21" s="366">
        <f t="shared" si="0"/>
        <v>90</v>
      </c>
      <c r="I21" s="366">
        <v>4</v>
      </c>
      <c r="J21" s="389" t="s">
        <v>96</v>
      </c>
      <c r="K21" s="366"/>
      <c r="L21" s="367"/>
      <c r="M21" s="367">
        <f t="shared" si="1"/>
        <v>86</v>
      </c>
      <c r="N21" s="364"/>
      <c r="O21" s="772"/>
      <c r="P21" s="773"/>
      <c r="Q21" s="364"/>
      <c r="R21" s="772"/>
      <c r="S21" s="773"/>
      <c r="T21" s="389"/>
      <c r="U21" s="774"/>
      <c r="V21" s="775"/>
      <c r="W21" s="395" t="s">
        <v>96</v>
      </c>
      <c r="X21" s="778"/>
      <c r="Y21" s="779"/>
      <c r="Z21" s="102"/>
      <c r="AA21" s="102"/>
      <c r="AB21" s="102"/>
      <c r="AE21" s="79"/>
    </row>
    <row r="22" spans="1:31" s="27" customFormat="1" ht="15.75">
      <c r="A22" s="364" t="s">
        <v>332</v>
      </c>
      <c r="B22" s="365" t="s">
        <v>333</v>
      </c>
      <c r="C22" s="366"/>
      <c r="D22" s="366">
        <v>5</v>
      </c>
      <c r="E22" s="366"/>
      <c r="F22" s="393"/>
      <c r="G22" s="394">
        <v>3</v>
      </c>
      <c r="H22" s="366">
        <f t="shared" si="0"/>
        <v>90</v>
      </c>
      <c r="I22" s="366">
        <v>4</v>
      </c>
      <c r="J22" s="389" t="s">
        <v>96</v>
      </c>
      <c r="K22" s="366"/>
      <c r="L22" s="367"/>
      <c r="M22" s="367">
        <f t="shared" si="1"/>
        <v>86</v>
      </c>
      <c r="N22" s="364"/>
      <c r="O22" s="772"/>
      <c r="P22" s="773"/>
      <c r="Q22" s="364"/>
      <c r="R22" s="772"/>
      <c r="S22" s="773"/>
      <c r="T22" s="389" t="s">
        <v>96</v>
      </c>
      <c r="U22" s="774"/>
      <c r="V22" s="775"/>
      <c r="W22" s="395"/>
      <c r="X22" s="778"/>
      <c r="Y22" s="779"/>
      <c r="Z22" s="102"/>
      <c r="AA22" s="102"/>
      <c r="AB22" s="102"/>
      <c r="AE22" s="79"/>
    </row>
    <row r="23" spans="1:31" s="27" customFormat="1" ht="16.5" thickBot="1">
      <c r="A23" s="364" t="s">
        <v>334</v>
      </c>
      <c r="B23" s="365" t="s">
        <v>335</v>
      </c>
      <c r="C23" s="366"/>
      <c r="D23" s="366">
        <v>7</v>
      </c>
      <c r="E23" s="366"/>
      <c r="F23" s="393"/>
      <c r="G23" s="394">
        <v>3</v>
      </c>
      <c r="H23" s="366">
        <f t="shared" si="0"/>
        <v>90</v>
      </c>
      <c r="I23" s="366">
        <v>4</v>
      </c>
      <c r="J23" s="389" t="s">
        <v>96</v>
      </c>
      <c r="K23" s="366"/>
      <c r="L23" s="367"/>
      <c r="M23" s="367">
        <f t="shared" si="1"/>
        <v>86</v>
      </c>
      <c r="N23" s="364"/>
      <c r="O23" s="772"/>
      <c r="P23" s="773"/>
      <c r="Q23" s="364"/>
      <c r="R23" s="772"/>
      <c r="S23" s="773"/>
      <c r="T23" s="389"/>
      <c r="U23" s="780"/>
      <c r="V23" s="780"/>
      <c r="W23" s="395" t="s">
        <v>96</v>
      </c>
      <c r="X23" s="781"/>
      <c r="Y23" s="781"/>
      <c r="Z23" s="102"/>
      <c r="AA23" s="102"/>
      <c r="AB23" s="102"/>
      <c r="AE23" s="79"/>
    </row>
    <row r="24" spans="1:31" s="27" customFormat="1" ht="17.25" customHeight="1" thickBot="1">
      <c r="A24" s="733" t="s">
        <v>60</v>
      </c>
      <c r="B24" s="731"/>
      <c r="C24" s="724"/>
      <c r="D24" s="724"/>
      <c r="E24" s="724"/>
      <c r="F24" s="725"/>
      <c r="G24" s="396">
        <f>SUM(G12:G23)</f>
        <v>38</v>
      </c>
      <c r="H24" s="396">
        <f>SUM(H12:H23)</f>
        <v>1140</v>
      </c>
      <c r="I24" s="396">
        <f>SUM(I12:I23)</f>
        <v>48</v>
      </c>
      <c r="J24" s="397">
        <v>40</v>
      </c>
      <c r="K24" s="397"/>
      <c r="L24" s="397">
        <v>8</v>
      </c>
      <c r="M24" s="397">
        <f>H24-I24</f>
        <v>1092</v>
      </c>
      <c r="N24" s="398">
        <v>0</v>
      </c>
      <c r="O24" s="398"/>
      <c r="P24" s="398">
        <f>P13</f>
        <v>0</v>
      </c>
      <c r="Q24" s="398" t="s">
        <v>97</v>
      </c>
      <c r="R24" s="109"/>
      <c r="S24" s="397" t="s">
        <v>97</v>
      </c>
      <c r="T24" s="110" t="s">
        <v>336</v>
      </c>
      <c r="U24" s="110"/>
      <c r="V24" s="399"/>
      <c r="W24" s="399" t="s">
        <v>97</v>
      </c>
      <c r="X24" s="399"/>
      <c r="Y24" s="400" t="s">
        <v>96</v>
      </c>
      <c r="Z24" s="400"/>
      <c r="AA24" s="400"/>
      <c r="AB24" s="400"/>
      <c r="AE24" s="79"/>
    </row>
    <row r="25" spans="1:31" s="27" customFormat="1" ht="18.75" customHeight="1" thickBot="1">
      <c r="A25" s="703" t="s">
        <v>58</v>
      </c>
      <c r="B25" s="703"/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3"/>
      <c r="R25" s="703"/>
      <c r="S25" s="703"/>
      <c r="T25" s="703"/>
      <c r="U25" s="703"/>
      <c r="V25" s="703"/>
      <c r="W25" s="703"/>
      <c r="X25" s="703"/>
      <c r="Y25" s="703"/>
      <c r="Z25" s="703"/>
      <c r="AA25" s="703"/>
      <c r="AB25" s="703"/>
      <c r="AE25" s="79"/>
    </row>
    <row r="26" spans="1:31" s="27" customFormat="1" ht="18.75" customHeight="1">
      <c r="A26" s="364" t="s">
        <v>108</v>
      </c>
      <c r="B26" s="401" t="s">
        <v>284</v>
      </c>
      <c r="C26" s="387"/>
      <c r="D26" s="402">
        <v>3</v>
      </c>
      <c r="E26" s="402"/>
      <c r="F26" s="403"/>
      <c r="G26" s="404">
        <f>H26/30</f>
        <v>3</v>
      </c>
      <c r="H26" s="405">
        <v>90</v>
      </c>
      <c r="I26" s="406">
        <v>4</v>
      </c>
      <c r="J26" s="402" t="s">
        <v>96</v>
      </c>
      <c r="K26" s="402"/>
      <c r="L26" s="402"/>
      <c r="M26" s="367">
        <f>H26-I26</f>
        <v>86</v>
      </c>
      <c r="N26" s="364"/>
      <c r="O26" s="364"/>
      <c r="P26" s="364"/>
      <c r="Q26" s="364" t="s">
        <v>96</v>
      </c>
      <c r="R26" s="364"/>
      <c r="S26" s="364"/>
      <c r="T26" s="364"/>
      <c r="U26" s="364"/>
      <c r="V26" s="407"/>
      <c r="W26" s="407"/>
      <c r="X26" s="407"/>
      <c r="Y26" s="407"/>
      <c r="Z26" s="408"/>
      <c r="AA26" s="408"/>
      <c r="AB26" s="408"/>
      <c r="AE26" s="79"/>
    </row>
    <row r="27" spans="1:31" s="30" customFormat="1" ht="15.75">
      <c r="A27" s="364" t="s">
        <v>109</v>
      </c>
      <c r="B27" s="401" t="s">
        <v>288</v>
      </c>
      <c r="C27" s="387"/>
      <c r="D27" s="387"/>
      <c r="E27" s="387"/>
      <c r="F27" s="403"/>
      <c r="G27" s="371">
        <v>15</v>
      </c>
      <c r="H27" s="406">
        <f aca="true" t="shared" si="2" ref="H27:H32">G27*30</f>
        <v>450</v>
      </c>
      <c r="I27" s="406"/>
      <c r="J27" s="402"/>
      <c r="K27" s="402"/>
      <c r="L27" s="402"/>
      <c r="M27" s="367"/>
      <c r="N27" s="364"/>
      <c r="O27" s="364"/>
      <c r="P27" s="364"/>
      <c r="Q27" s="364"/>
      <c r="R27" s="364"/>
      <c r="S27" s="364"/>
      <c r="T27" s="364"/>
      <c r="U27" s="364"/>
      <c r="V27" s="407"/>
      <c r="W27" s="395"/>
      <c r="X27" s="395"/>
      <c r="Y27" s="102"/>
      <c r="Z27" s="102"/>
      <c r="AA27" s="102"/>
      <c r="AB27" s="102"/>
      <c r="AE27" s="80"/>
    </row>
    <row r="28" spans="1:31" s="30" customFormat="1" ht="15.75">
      <c r="A28" s="364" t="s">
        <v>118</v>
      </c>
      <c r="B28" s="401" t="s">
        <v>285</v>
      </c>
      <c r="C28" s="402">
        <v>1</v>
      </c>
      <c r="D28" s="387"/>
      <c r="E28" s="387"/>
      <c r="F28" s="403"/>
      <c r="G28" s="409">
        <v>7.5</v>
      </c>
      <c r="H28" s="406">
        <f t="shared" si="2"/>
        <v>225</v>
      </c>
      <c r="I28" s="406">
        <v>16</v>
      </c>
      <c r="J28" s="387" t="s">
        <v>122</v>
      </c>
      <c r="K28" s="402"/>
      <c r="L28" s="410" t="s">
        <v>98</v>
      </c>
      <c r="M28" s="367">
        <f>H28-I28</f>
        <v>209</v>
      </c>
      <c r="N28" s="364" t="s">
        <v>123</v>
      </c>
      <c r="O28" s="364"/>
      <c r="P28" s="364"/>
      <c r="Q28" s="364"/>
      <c r="R28" s="364"/>
      <c r="S28" s="364"/>
      <c r="T28" s="364"/>
      <c r="U28" s="364"/>
      <c r="V28" s="407"/>
      <c r="W28" s="395"/>
      <c r="X28" s="395"/>
      <c r="Y28" s="102"/>
      <c r="Z28" s="102"/>
      <c r="AA28" s="102"/>
      <c r="AB28" s="102"/>
      <c r="AE28" s="80"/>
    </row>
    <row r="29" spans="1:31" s="30" customFormat="1" ht="15.75">
      <c r="A29" s="364" t="s">
        <v>119</v>
      </c>
      <c r="B29" s="401" t="s">
        <v>285</v>
      </c>
      <c r="C29" s="402">
        <v>2</v>
      </c>
      <c r="D29" s="387"/>
      <c r="E29" s="387"/>
      <c r="F29" s="403"/>
      <c r="G29" s="409">
        <v>7.5</v>
      </c>
      <c r="H29" s="406">
        <f t="shared" si="2"/>
        <v>225</v>
      </c>
      <c r="I29" s="406">
        <v>16</v>
      </c>
      <c r="J29" s="387" t="s">
        <v>122</v>
      </c>
      <c r="K29" s="402"/>
      <c r="L29" s="410" t="s">
        <v>98</v>
      </c>
      <c r="M29" s="367">
        <f>H29-I29</f>
        <v>209</v>
      </c>
      <c r="N29" s="364"/>
      <c r="O29" s="364"/>
      <c r="P29" s="364" t="s">
        <v>123</v>
      </c>
      <c r="Q29" s="364"/>
      <c r="R29" s="364"/>
      <c r="S29" s="364"/>
      <c r="T29" s="364"/>
      <c r="U29" s="364"/>
      <c r="V29" s="407"/>
      <c r="W29" s="395"/>
      <c r="X29" s="395"/>
      <c r="Y29" s="102"/>
      <c r="Z29" s="102"/>
      <c r="AA29" s="102"/>
      <c r="AB29" s="102"/>
      <c r="AE29" s="80"/>
    </row>
    <row r="30" spans="1:31" s="30" customFormat="1" ht="15.75">
      <c r="A30" s="364" t="s">
        <v>120</v>
      </c>
      <c r="B30" s="401" t="s">
        <v>289</v>
      </c>
      <c r="C30" s="402"/>
      <c r="D30" s="387"/>
      <c r="E30" s="387"/>
      <c r="F30" s="403"/>
      <c r="G30" s="371">
        <v>9</v>
      </c>
      <c r="H30" s="406">
        <f t="shared" si="2"/>
        <v>270</v>
      </c>
      <c r="I30" s="406"/>
      <c r="J30" s="387"/>
      <c r="K30" s="402"/>
      <c r="L30" s="410"/>
      <c r="M30" s="367"/>
      <c r="N30" s="364"/>
      <c r="O30" s="364"/>
      <c r="P30" s="364"/>
      <c r="Q30" s="364"/>
      <c r="R30" s="364"/>
      <c r="S30" s="364"/>
      <c r="T30" s="364"/>
      <c r="U30" s="364"/>
      <c r="V30" s="407"/>
      <c r="W30" s="395"/>
      <c r="X30" s="395"/>
      <c r="Y30" s="102"/>
      <c r="Z30" s="102"/>
      <c r="AA30" s="102"/>
      <c r="AB30" s="102"/>
      <c r="AE30" s="80"/>
    </row>
    <row r="31" spans="1:31" s="30" customFormat="1" ht="15.75">
      <c r="A31" s="364" t="s">
        <v>132</v>
      </c>
      <c r="B31" s="401" t="s">
        <v>290</v>
      </c>
      <c r="C31" s="402"/>
      <c r="D31" s="402">
        <v>2</v>
      </c>
      <c r="E31" s="387"/>
      <c r="F31" s="403"/>
      <c r="G31" s="409">
        <v>5</v>
      </c>
      <c r="H31" s="406">
        <f t="shared" si="2"/>
        <v>150</v>
      </c>
      <c r="I31" s="406">
        <v>12</v>
      </c>
      <c r="J31" s="402">
        <v>8</v>
      </c>
      <c r="K31" s="411">
        <v>4</v>
      </c>
      <c r="L31" s="410"/>
      <c r="M31" s="367">
        <f>H31-I31</f>
        <v>138</v>
      </c>
      <c r="N31" s="364"/>
      <c r="O31" s="364"/>
      <c r="P31" s="364" t="s">
        <v>337</v>
      </c>
      <c r="Q31" s="364"/>
      <c r="R31" s="364"/>
      <c r="S31" s="364"/>
      <c r="T31" s="364"/>
      <c r="U31" s="364"/>
      <c r="V31" s="407"/>
      <c r="W31" s="395"/>
      <c r="X31" s="395"/>
      <c r="Y31" s="102"/>
      <c r="Z31" s="102"/>
      <c r="AA31" s="102"/>
      <c r="AB31" s="102"/>
      <c r="AE31" s="80"/>
    </row>
    <row r="32" spans="1:31" s="30" customFormat="1" ht="15.75">
      <c r="A32" s="364" t="s">
        <v>133</v>
      </c>
      <c r="B32" s="401" t="s">
        <v>290</v>
      </c>
      <c r="C32" s="402">
        <v>3</v>
      </c>
      <c r="D32" s="387"/>
      <c r="E32" s="387"/>
      <c r="F32" s="403"/>
      <c r="G32" s="409">
        <v>4</v>
      </c>
      <c r="H32" s="406">
        <f t="shared" si="2"/>
        <v>120</v>
      </c>
      <c r="I32" s="406">
        <v>12</v>
      </c>
      <c r="J32" s="402">
        <v>8</v>
      </c>
      <c r="K32" s="411">
        <v>4</v>
      </c>
      <c r="L32" s="410"/>
      <c r="M32" s="367">
        <f>H32-I32</f>
        <v>108</v>
      </c>
      <c r="N32" s="364"/>
      <c r="O32" s="364"/>
      <c r="P32" s="364"/>
      <c r="Q32" s="364" t="s">
        <v>337</v>
      </c>
      <c r="R32" s="364"/>
      <c r="S32" s="364"/>
      <c r="T32" s="364"/>
      <c r="U32" s="364"/>
      <c r="V32" s="407"/>
      <c r="W32" s="395"/>
      <c r="X32" s="395"/>
      <c r="Y32" s="102"/>
      <c r="Z32" s="102"/>
      <c r="AA32" s="102"/>
      <c r="AB32" s="102"/>
      <c r="AE32" s="80"/>
    </row>
    <row r="33" spans="1:31" s="30" customFormat="1" ht="31.5">
      <c r="A33" s="364" t="s">
        <v>110</v>
      </c>
      <c r="B33" s="412" t="s">
        <v>340</v>
      </c>
      <c r="C33" s="402"/>
      <c r="D33" s="402"/>
      <c r="E33" s="402"/>
      <c r="F33" s="403"/>
      <c r="G33" s="371">
        <v>4</v>
      </c>
      <c r="H33" s="405">
        <v>120</v>
      </c>
      <c r="I33" s="406"/>
      <c r="J33" s="387"/>
      <c r="K33" s="402"/>
      <c r="L33" s="402"/>
      <c r="M33" s="367"/>
      <c r="N33" s="364"/>
      <c r="O33" s="364"/>
      <c r="P33" s="364"/>
      <c r="Q33" s="364"/>
      <c r="R33" s="364"/>
      <c r="S33" s="364"/>
      <c r="T33" s="364"/>
      <c r="U33" s="364"/>
      <c r="V33" s="407"/>
      <c r="W33" s="407"/>
      <c r="X33" s="407"/>
      <c r="Y33" s="408"/>
      <c r="Z33" s="407"/>
      <c r="AA33" s="408"/>
      <c r="AB33" s="408"/>
      <c r="AE33" s="80"/>
    </row>
    <row r="34" spans="1:31" s="30" customFormat="1" ht="18.75">
      <c r="A34" s="364" t="s">
        <v>338</v>
      </c>
      <c r="B34" s="413" t="s">
        <v>341</v>
      </c>
      <c r="C34" s="414"/>
      <c r="D34" s="415">
        <v>4</v>
      </c>
      <c r="E34" s="402"/>
      <c r="F34" s="403"/>
      <c r="G34" s="371">
        <v>2</v>
      </c>
      <c r="H34" s="405">
        <f>30*G34</f>
        <v>60</v>
      </c>
      <c r="I34" s="416">
        <v>4</v>
      </c>
      <c r="J34" s="417" t="s">
        <v>96</v>
      </c>
      <c r="K34" s="418"/>
      <c r="L34" s="418"/>
      <c r="M34" s="419">
        <f>H34-I34</f>
        <v>56</v>
      </c>
      <c r="N34" s="420"/>
      <c r="O34" s="420"/>
      <c r="P34" s="420"/>
      <c r="Q34" s="420"/>
      <c r="R34" s="420"/>
      <c r="S34" s="420" t="s">
        <v>96</v>
      </c>
      <c r="T34" s="420"/>
      <c r="U34" s="420"/>
      <c r="V34" s="350"/>
      <c r="W34" s="350"/>
      <c r="X34" s="350"/>
      <c r="Y34" s="421"/>
      <c r="Z34" s="350"/>
      <c r="AA34" s="408"/>
      <c r="AB34" s="408"/>
      <c r="AE34" s="80"/>
    </row>
    <row r="35" spans="1:31" s="30" customFormat="1" ht="18.75">
      <c r="A35" s="364" t="s">
        <v>339</v>
      </c>
      <c r="B35" s="413" t="s">
        <v>342</v>
      </c>
      <c r="C35" s="422">
        <v>9</v>
      </c>
      <c r="D35" s="422"/>
      <c r="E35" s="402"/>
      <c r="F35" s="403"/>
      <c r="G35" s="371">
        <v>2</v>
      </c>
      <c r="H35" s="405">
        <f>30*G35</f>
        <v>60</v>
      </c>
      <c r="I35" s="423">
        <v>4</v>
      </c>
      <c r="J35" s="417" t="s">
        <v>96</v>
      </c>
      <c r="K35" s="418"/>
      <c r="L35" s="418"/>
      <c r="M35" s="419">
        <f>H35-I35</f>
        <v>56</v>
      </c>
      <c r="N35" s="420"/>
      <c r="O35" s="420"/>
      <c r="P35" s="420"/>
      <c r="Q35" s="420"/>
      <c r="R35" s="420"/>
      <c r="S35" s="420"/>
      <c r="T35" s="420"/>
      <c r="U35" s="420"/>
      <c r="V35" s="350"/>
      <c r="W35" s="350"/>
      <c r="X35" s="350"/>
      <c r="Y35" s="421"/>
      <c r="Z35" s="350" t="s">
        <v>96</v>
      </c>
      <c r="AA35" s="408"/>
      <c r="AB35" s="408"/>
      <c r="AE35" s="80"/>
    </row>
    <row r="36" spans="1:31" s="30" customFormat="1" ht="15.75">
      <c r="A36" s="364" t="s">
        <v>127</v>
      </c>
      <c r="B36" s="401" t="s">
        <v>291</v>
      </c>
      <c r="C36" s="387"/>
      <c r="D36" s="387"/>
      <c r="E36" s="387"/>
      <c r="F36" s="403"/>
      <c r="G36" s="371">
        <v>11</v>
      </c>
      <c r="H36" s="424">
        <f>H37+H38</f>
        <v>330</v>
      </c>
      <c r="I36" s="406"/>
      <c r="J36" s="402"/>
      <c r="K36" s="387"/>
      <c r="L36" s="402"/>
      <c r="M36" s="374"/>
      <c r="N36" s="364"/>
      <c r="O36" s="364"/>
      <c r="P36" s="102"/>
      <c r="Q36" s="102"/>
      <c r="R36" s="102"/>
      <c r="S36" s="364"/>
      <c r="T36" s="364"/>
      <c r="U36" s="364"/>
      <c r="V36" s="407"/>
      <c r="W36" s="395"/>
      <c r="X36" s="395"/>
      <c r="Y36" s="102"/>
      <c r="Z36" s="102"/>
      <c r="AA36" s="102"/>
      <c r="AB36" s="102"/>
      <c r="AE36" s="80"/>
    </row>
    <row r="37" spans="1:31" s="30" customFormat="1" ht="15.75">
      <c r="A37" s="364" t="s">
        <v>128</v>
      </c>
      <c r="B37" s="401" t="s">
        <v>286</v>
      </c>
      <c r="C37" s="402">
        <v>1</v>
      </c>
      <c r="D37" s="387"/>
      <c r="E37" s="387"/>
      <c r="F37" s="403"/>
      <c r="G37" s="409">
        <v>5.5</v>
      </c>
      <c r="H37" s="406">
        <f aca="true" t="shared" si="3" ref="H37:H42">G37*30</f>
        <v>165</v>
      </c>
      <c r="I37" s="405">
        <v>16</v>
      </c>
      <c r="J37" s="387" t="s">
        <v>122</v>
      </c>
      <c r="K37" s="387" t="s">
        <v>95</v>
      </c>
      <c r="L37" s="402"/>
      <c r="M37" s="374">
        <f>H37-I37</f>
        <v>149</v>
      </c>
      <c r="N37" s="420" t="s">
        <v>343</v>
      </c>
      <c r="O37" s="420"/>
      <c r="P37" s="420"/>
      <c r="Q37" s="420"/>
      <c r="R37" s="420"/>
      <c r="S37" s="364"/>
      <c r="T37" s="364"/>
      <c r="U37" s="364"/>
      <c r="V37" s="407"/>
      <c r="W37" s="395"/>
      <c r="X37" s="395"/>
      <c r="Y37" s="102"/>
      <c r="Z37" s="102"/>
      <c r="AA37" s="102"/>
      <c r="AB37" s="102"/>
      <c r="AE37" s="80"/>
    </row>
    <row r="38" spans="1:31" s="30" customFormat="1" ht="15.75">
      <c r="A38" s="364" t="s">
        <v>114</v>
      </c>
      <c r="B38" s="401" t="s">
        <v>286</v>
      </c>
      <c r="C38" s="402">
        <v>2</v>
      </c>
      <c r="D38" s="387"/>
      <c r="E38" s="387"/>
      <c r="F38" s="403"/>
      <c r="G38" s="409">
        <v>5.5</v>
      </c>
      <c r="H38" s="406">
        <f t="shared" si="3"/>
        <v>165</v>
      </c>
      <c r="I38" s="405">
        <v>16</v>
      </c>
      <c r="J38" s="387" t="s">
        <v>122</v>
      </c>
      <c r="K38" s="387" t="s">
        <v>95</v>
      </c>
      <c r="L38" s="402"/>
      <c r="M38" s="374">
        <f>H38-I38</f>
        <v>149</v>
      </c>
      <c r="N38" s="420"/>
      <c r="O38" s="420"/>
      <c r="P38" s="420" t="s">
        <v>343</v>
      </c>
      <c r="Q38" s="420"/>
      <c r="R38" s="420"/>
      <c r="S38" s="364"/>
      <c r="T38" s="364"/>
      <c r="U38" s="364"/>
      <c r="V38" s="407"/>
      <c r="W38" s="395"/>
      <c r="X38" s="395"/>
      <c r="Y38" s="102"/>
      <c r="Z38" s="102"/>
      <c r="AA38" s="102"/>
      <c r="AB38" s="102"/>
      <c r="AE38" s="80"/>
    </row>
    <row r="39" spans="1:31" s="30" customFormat="1" ht="15.75">
      <c r="A39" s="364" t="s">
        <v>276</v>
      </c>
      <c r="B39" s="425" t="s">
        <v>278</v>
      </c>
      <c r="C39" s="387"/>
      <c r="D39" s="387"/>
      <c r="E39" s="387"/>
      <c r="F39" s="403"/>
      <c r="G39" s="366">
        <v>5</v>
      </c>
      <c r="H39" s="406">
        <f t="shared" si="3"/>
        <v>150</v>
      </c>
      <c r="I39" s="405"/>
      <c r="J39" s="387"/>
      <c r="K39" s="387"/>
      <c r="L39" s="402"/>
      <c r="M39" s="374"/>
      <c r="N39" s="364"/>
      <c r="O39" s="364"/>
      <c r="P39" s="420"/>
      <c r="Q39" s="420"/>
      <c r="R39" s="420"/>
      <c r="S39" s="364"/>
      <c r="T39" s="364"/>
      <c r="U39" s="364"/>
      <c r="V39" s="407"/>
      <c r="W39" s="395"/>
      <c r="X39" s="395"/>
      <c r="Y39" s="102"/>
      <c r="Z39" s="102"/>
      <c r="AA39" s="102"/>
      <c r="AB39" s="102"/>
      <c r="AE39" s="80"/>
    </row>
    <row r="40" spans="1:31" s="30" customFormat="1" ht="15.75">
      <c r="A40" s="364" t="s">
        <v>279</v>
      </c>
      <c r="B40" s="425" t="s">
        <v>292</v>
      </c>
      <c r="C40" s="402">
        <v>4</v>
      </c>
      <c r="D40" s="387"/>
      <c r="E40" s="387"/>
      <c r="F40" s="403"/>
      <c r="G40" s="366">
        <v>4</v>
      </c>
      <c r="H40" s="406">
        <f t="shared" si="3"/>
        <v>120</v>
      </c>
      <c r="I40" s="405">
        <v>12</v>
      </c>
      <c r="J40" s="387" t="s">
        <v>97</v>
      </c>
      <c r="K40" s="387" t="s">
        <v>96</v>
      </c>
      <c r="L40" s="402"/>
      <c r="M40" s="374">
        <f>H40-I40</f>
        <v>108</v>
      </c>
      <c r="N40" s="364"/>
      <c r="O40" s="364"/>
      <c r="P40" s="420"/>
      <c r="Q40" s="420"/>
      <c r="R40" s="420"/>
      <c r="S40" s="364" t="s">
        <v>337</v>
      </c>
      <c r="T40" s="364"/>
      <c r="U40" s="364"/>
      <c r="V40" s="407"/>
      <c r="W40" s="395"/>
      <c r="X40" s="395"/>
      <c r="Y40" s="102"/>
      <c r="Z40" s="102"/>
      <c r="AA40" s="102"/>
      <c r="AB40" s="102"/>
      <c r="AE40" s="80"/>
    </row>
    <row r="41" spans="1:31" s="30" customFormat="1" ht="15.75">
      <c r="A41" s="364" t="s">
        <v>280</v>
      </c>
      <c r="B41" s="425" t="s">
        <v>293</v>
      </c>
      <c r="C41" s="387"/>
      <c r="D41" s="387"/>
      <c r="E41" s="402">
        <v>5</v>
      </c>
      <c r="F41" s="403"/>
      <c r="G41" s="366">
        <v>1</v>
      </c>
      <c r="H41" s="406">
        <f t="shared" si="3"/>
        <v>30</v>
      </c>
      <c r="I41" s="405">
        <v>4</v>
      </c>
      <c r="J41" s="387"/>
      <c r="K41" s="387"/>
      <c r="L41" s="402" t="s">
        <v>96</v>
      </c>
      <c r="M41" s="374">
        <f>H41-I41</f>
        <v>26</v>
      </c>
      <c r="N41" s="364"/>
      <c r="O41" s="364"/>
      <c r="P41" s="420"/>
      <c r="Q41" s="420"/>
      <c r="R41" s="420"/>
      <c r="S41" s="364"/>
      <c r="T41" s="364" t="s">
        <v>96</v>
      </c>
      <c r="U41" s="364"/>
      <c r="V41" s="407"/>
      <c r="W41" s="395"/>
      <c r="X41" s="395"/>
      <c r="Y41" s="102"/>
      <c r="Z41" s="102"/>
      <c r="AA41" s="102"/>
      <c r="AB41" s="102"/>
      <c r="AE41" s="80"/>
    </row>
    <row r="42" spans="1:31" s="30" customFormat="1" ht="51" customHeight="1">
      <c r="A42" s="364" t="s">
        <v>277</v>
      </c>
      <c r="B42" s="425" t="s">
        <v>287</v>
      </c>
      <c r="C42" s="402">
        <v>3</v>
      </c>
      <c r="D42" s="387"/>
      <c r="E42" s="387"/>
      <c r="F42" s="403"/>
      <c r="G42" s="366">
        <v>3.5</v>
      </c>
      <c r="H42" s="406">
        <f t="shared" si="3"/>
        <v>105</v>
      </c>
      <c r="I42" s="405">
        <v>8</v>
      </c>
      <c r="J42" s="387" t="s">
        <v>95</v>
      </c>
      <c r="K42" s="387"/>
      <c r="L42" s="402" t="s">
        <v>294</v>
      </c>
      <c r="M42" s="374">
        <f>H42-I42</f>
        <v>97</v>
      </c>
      <c r="N42" s="364"/>
      <c r="O42" s="364"/>
      <c r="P42" s="420"/>
      <c r="Q42" s="420" t="s">
        <v>97</v>
      </c>
      <c r="R42" s="420"/>
      <c r="S42" s="364"/>
      <c r="T42" s="364"/>
      <c r="U42" s="364"/>
      <c r="V42" s="407"/>
      <c r="W42" s="395"/>
      <c r="X42" s="395"/>
      <c r="Y42" s="102"/>
      <c r="Z42" s="102"/>
      <c r="AA42" s="102"/>
      <c r="AB42" s="102"/>
      <c r="AE42" s="80"/>
    </row>
    <row r="43" spans="1:31" s="30" customFormat="1" ht="15.75">
      <c r="A43" s="364"/>
      <c r="B43" s="401"/>
      <c r="C43" s="387"/>
      <c r="D43" s="387"/>
      <c r="E43" s="387"/>
      <c r="F43" s="403"/>
      <c r="G43" s="366"/>
      <c r="H43" s="406"/>
      <c r="I43" s="405"/>
      <c r="J43" s="387"/>
      <c r="K43" s="387"/>
      <c r="L43" s="402"/>
      <c r="M43" s="374"/>
      <c r="N43" s="364"/>
      <c r="O43" s="364"/>
      <c r="P43" s="420"/>
      <c r="Q43" s="420"/>
      <c r="R43" s="420"/>
      <c r="S43" s="364"/>
      <c r="T43" s="364"/>
      <c r="U43" s="364"/>
      <c r="V43" s="407"/>
      <c r="W43" s="395"/>
      <c r="X43" s="395"/>
      <c r="Y43" s="102"/>
      <c r="Z43" s="102"/>
      <c r="AA43" s="102"/>
      <c r="AB43" s="102"/>
      <c r="AE43" s="80"/>
    </row>
    <row r="44" spans="1:31" s="30" customFormat="1" ht="16.5" thickBot="1">
      <c r="A44" s="383"/>
      <c r="B44" s="426"/>
      <c r="C44" s="427"/>
      <c r="D44" s="389"/>
      <c r="E44" s="389"/>
      <c r="F44" s="428"/>
      <c r="G44" s="429"/>
      <c r="H44" s="430"/>
      <c r="I44" s="431"/>
      <c r="J44" s="389"/>
      <c r="K44" s="432"/>
      <c r="L44" s="389"/>
      <c r="M44" s="388"/>
      <c r="N44" s="383"/>
      <c r="O44" s="383"/>
      <c r="P44" s="383"/>
      <c r="Q44" s="389"/>
      <c r="R44" s="389"/>
      <c r="S44" s="383"/>
      <c r="T44" s="383"/>
      <c r="U44" s="383"/>
      <c r="V44" s="433"/>
      <c r="W44" s="434"/>
      <c r="X44" s="395"/>
      <c r="Y44" s="102"/>
      <c r="Z44" s="102"/>
      <c r="AA44" s="102"/>
      <c r="AB44" s="102"/>
      <c r="AE44" s="80"/>
    </row>
    <row r="45" spans="1:31" s="30" customFormat="1" ht="16.5" thickBot="1">
      <c r="A45" s="730" t="s">
        <v>59</v>
      </c>
      <c r="B45" s="731"/>
      <c r="C45" s="715"/>
      <c r="D45" s="715"/>
      <c r="E45" s="715"/>
      <c r="F45" s="716"/>
      <c r="G45" s="435">
        <f>SUMIF($B$26:$B$44,"=*_*",G26:G44)</f>
        <v>50.5</v>
      </c>
      <c r="H45" s="398">
        <f>SUMIF($B$26:$B$44,"=*_*",H26:H44)</f>
        <v>1515</v>
      </c>
      <c r="I45" s="398">
        <f>SUMIF($B$26:$B$44,"=*_*",I26:I44)</f>
        <v>124</v>
      </c>
      <c r="J45" s="398"/>
      <c r="K45" s="398"/>
      <c r="L45" s="398"/>
      <c r="M45" s="398">
        <f>SUMIF($B$26:$B$44,"=*_*",M26:M44)</f>
        <v>1391</v>
      </c>
      <c r="N45" s="109" t="s">
        <v>344</v>
      </c>
      <c r="O45" s="109"/>
      <c r="P45" s="109" t="s">
        <v>131</v>
      </c>
      <c r="Q45" s="109" t="s">
        <v>345</v>
      </c>
      <c r="R45" s="109"/>
      <c r="S45" s="109" t="s">
        <v>346</v>
      </c>
      <c r="T45" s="109" t="s">
        <v>96</v>
      </c>
      <c r="U45" s="110"/>
      <c r="V45" s="110"/>
      <c r="W45" s="436"/>
      <c r="X45" s="437"/>
      <c r="Y45" s="438"/>
      <c r="Z45" s="438" t="s">
        <v>96</v>
      </c>
      <c r="AA45" s="438"/>
      <c r="AB45" s="439"/>
      <c r="AE45" s="80"/>
    </row>
    <row r="46" spans="1:31" s="30" customFormat="1" ht="15" customHeight="1" thickBot="1">
      <c r="A46" s="703" t="s">
        <v>275</v>
      </c>
      <c r="B46" s="703"/>
      <c r="C46" s="703"/>
      <c r="D46" s="703"/>
      <c r="E46" s="703"/>
      <c r="F46" s="703"/>
      <c r="G46" s="703"/>
      <c r="H46" s="703"/>
      <c r="I46" s="703"/>
      <c r="J46" s="703"/>
      <c r="K46" s="703"/>
      <c r="L46" s="703"/>
      <c r="M46" s="703"/>
      <c r="N46" s="703"/>
      <c r="O46" s="703"/>
      <c r="P46" s="703"/>
      <c r="Q46" s="703"/>
      <c r="R46" s="703"/>
      <c r="S46" s="703"/>
      <c r="T46" s="703"/>
      <c r="U46" s="703"/>
      <c r="V46" s="703"/>
      <c r="W46" s="703"/>
      <c r="X46" s="703"/>
      <c r="Y46" s="703"/>
      <c r="Z46" s="703"/>
      <c r="AA46" s="703"/>
      <c r="AB46" s="703"/>
      <c r="AE46" s="80"/>
    </row>
    <row r="47" spans="1:31" s="30" customFormat="1" ht="21.75" customHeight="1">
      <c r="A47" s="364" t="s">
        <v>281</v>
      </c>
      <c r="B47" s="401" t="s">
        <v>126</v>
      </c>
      <c r="C47" s="402"/>
      <c r="D47" s="387"/>
      <c r="E47" s="387"/>
      <c r="F47" s="403"/>
      <c r="G47" s="371">
        <v>8</v>
      </c>
      <c r="H47" s="371">
        <f>H48+H49</f>
        <v>240</v>
      </c>
      <c r="I47" s="406"/>
      <c r="J47" s="402"/>
      <c r="K47" s="402"/>
      <c r="L47" s="402"/>
      <c r="M47" s="367"/>
      <c r="N47" s="364"/>
      <c r="O47" s="364"/>
      <c r="P47" s="364"/>
      <c r="Q47" s="364"/>
      <c r="R47" s="364"/>
      <c r="S47" s="364"/>
      <c r="T47" s="364"/>
      <c r="U47" s="364"/>
      <c r="V47" s="407"/>
      <c r="W47" s="395"/>
      <c r="X47" s="395"/>
      <c r="Y47" s="102"/>
      <c r="Z47" s="102"/>
      <c r="AA47" s="102"/>
      <c r="AB47" s="102"/>
      <c r="AE47" s="80"/>
    </row>
    <row r="48" spans="1:31" s="30" customFormat="1" ht="31.5" customHeight="1">
      <c r="A48" s="364" t="s">
        <v>282</v>
      </c>
      <c r="B48" s="401" t="s">
        <v>364</v>
      </c>
      <c r="C48" s="402"/>
      <c r="D48" s="402">
        <v>1</v>
      </c>
      <c r="E48" s="387"/>
      <c r="F48" s="403"/>
      <c r="G48" s="409">
        <v>4</v>
      </c>
      <c r="H48" s="406">
        <f aca="true" t="shared" si="4" ref="H48:H58">G48*30</f>
        <v>120</v>
      </c>
      <c r="I48" s="406">
        <v>12</v>
      </c>
      <c r="J48" s="410" t="s">
        <v>95</v>
      </c>
      <c r="K48" s="410" t="s">
        <v>95</v>
      </c>
      <c r="L48" s="410"/>
      <c r="M48" s="367">
        <f aca="true" t="shared" si="5" ref="M48:M58">H48-I48</f>
        <v>108</v>
      </c>
      <c r="N48" s="364" t="s">
        <v>337</v>
      </c>
      <c r="O48" s="364"/>
      <c r="P48" s="364"/>
      <c r="Q48" s="364"/>
      <c r="R48" s="364"/>
      <c r="S48" s="364"/>
      <c r="T48" s="364"/>
      <c r="U48" s="364"/>
      <c r="V48" s="407"/>
      <c r="W48" s="395"/>
      <c r="X48" s="395"/>
      <c r="Y48" s="102"/>
      <c r="Z48" s="102"/>
      <c r="AA48" s="102"/>
      <c r="AB48" s="102"/>
      <c r="AE48" s="80"/>
    </row>
    <row r="49" spans="1:31" s="30" customFormat="1" ht="30.75" customHeight="1">
      <c r="A49" s="364" t="s">
        <v>283</v>
      </c>
      <c r="B49" s="401" t="s">
        <v>364</v>
      </c>
      <c r="C49" s="402">
        <v>2</v>
      </c>
      <c r="D49" s="387"/>
      <c r="E49" s="387"/>
      <c r="F49" s="403"/>
      <c r="G49" s="409">
        <v>4</v>
      </c>
      <c r="H49" s="406">
        <f t="shared" si="4"/>
        <v>120</v>
      </c>
      <c r="I49" s="406">
        <v>12</v>
      </c>
      <c r="J49" s="410" t="s">
        <v>96</v>
      </c>
      <c r="K49" s="410" t="s">
        <v>97</v>
      </c>
      <c r="L49" s="410"/>
      <c r="M49" s="367">
        <f t="shared" si="5"/>
        <v>108</v>
      </c>
      <c r="N49" s="364"/>
      <c r="O49" s="364"/>
      <c r="P49" s="364" t="s">
        <v>337</v>
      </c>
      <c r="Q49" s="364"/>
      <c r="R49" s="364"/>
      <c r="S49" s="364"/>
      <c r="T49" s="364"/>
      <c r="U49" s="364"/>
      <c r="V49" s="407"/>
      <c r="W49" s="395"/>
      <c r="X49" s="395"/>
      <c r="Y49" s="102"/>
      <c r="Z49" s="102"/>
      <c r="AA49" s="102"/>
      <c r="AB49" s="102"/>
      <c r="AE49" s="80"/>
    </row>
    <row r="50" spans="1:31" s="30" customFormat="1" ht="31.5">
      <c r="A50" s="364" t="s">
        <v>302</v>
      </c>
      <c r="B50" s="440" t="s">
        <v>300</v>
      </c>
      <c r="C50" s="441">
        <v>4</v>
      </c>
      <c r="D50" s="441"/>
      <c r="E50" s="442"/>
      <c r="F50" s="442"/>
      <c r="G50" s="366">
        <v>5</v>
      </c>
      <c r="H50" s="406">
        <f t="shared" si="4"/>
        <v>150</v>
      </c>
      <c r="I50" s="406">
        <v>10</v>
      </c>
      <c r="J50" s="410" t="s">
        <v>97</v>
      </c>
      <c r="K50" s="410" t="s">
        <v>347</v>
      </c>
      <c r="L50" s="410"/>
      <c r="M50" s="367">
        <f t="shared" si="5"/>
        <v>140</v>
      </c>
      <c r="N50" s="443"/>
      <c r="O50" s="443"/>
      <c r="P50" s="443"/>
      <c r="Q50" s="443"/>
      <c r="R50" s="443"/>
      <c r="S50" s="420" t="s">
        <v>122</v>
      </c>
      <c r="T50" s="444"/>
      <c r="U50" s="444"/>
      <c r="V50" s="444"/>
      <c r="W50" s="444"/>
      <c r="X50" s="444"/>
      <c r="Y50" s="444"/>
      <c r="Z50" s="444"/>
      <c r="AA50" s="444"/>
      <c r="AB50" s="445"/>
      <c r="AC50" s="29"/>
      <c r="AD50" s="29"/>
      <c r="AE50" s="80"/>
    </row>
    <row r="51" spans="1:31" s="30" customFormat="1" ht="21.75" customHeight="1">
      <c r="A51" s="364" t="s">
        <v>303</v>
      </c>
      <c r="B51" s="425" t="s">
        <v>348</v>
      </c>
      <c r="C51" s="441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444"/>
      <c r="U51" s="444"/>
      <c r="V51" s="444"/>
      <c r="W51" s="444"/>
      <c r="X51" s="444"/>
      <c r="Y51" s="444"/>
      <c r="Z51" s="444"/>
      <c r="AA51" s="444"/>
      <c r="AB51" s="445"/>
      <c r="AC51" s="29"/>
      <c r="AD51" s="29"/>
      <c r="AE51" s="80"/>
    </row>
    <row r="52" spans="1:31" s="30" customFormat="1" ht="35.25" customHeight="1">
      <c r="A52" s="364"/>
      <c r="B52" s="425" t="s">
        <v>349</v>
      </c>
      <c r="C52" s="441"/>
      <c r="D52" s="446">
        <v>4</v>
      </c>
      <c r="E52" s="447"/>
      <c r="F52" s="447"/>
      <c r="G52" s="448">
        <v>4</v>
      </c>
      <c r="H52" s="449">
        <f>G52*30</f>
        <v>120</v>
      </c>
      <c r="I52" s="449">
        <v>8</v>
      </c>
      <c r="J52" s="118" t="s">
        <v>96</v>
      </c>
      <c r="K52" s="118" t="s">
        <v>96</v>
      </c>
      <c r="L52" s="118"/>
      <c r="M52" s="450">
        <f>H52-I52</f>
        <v>112</v>
      </c>
      <c r="N52" s="119"/>
      <c r="O52" s="119"/>
      <c r="P52" s="119"/>
      <c r="Q52" s="119"/>
      <c r="R52" s="119"/>
      <c r="S52" s="120" t="s">
        <v>97</v>
      </c>
      <c r="T52" s="444"/>
      <c r="U52" s="444"/>
      <c r="V52" s="444"/>
      <c r="W52" s="444"/>
      <c r="X52" s="444"/>
      <c r="Y52" s="444"/>
      <c r="Z52" s="444"/>
      <c r="AA52" s="444"/>
      <c r="AB52" s="445"/>
      <c r="AC52" s="29"/>
      <c r="AD52" s="29"/>
      <c r="AE52" s="80"/>
    </row>
    <row r="53" spans="1:31" s="30" customFormat="1" ht="37.5" customHeight="1">
      <c r="A53" s="364"/>
      <c r="B53" s="425" t="s">
        <v>350</v>
      </c>
      <c r="C53" s="441"/>
      <c r="D53" s="441">
        <v>3</v>
      </c>
      <c r="E53" s="442"/>
      <c r="F53" s="442"/>
      <c r="G53" s="448">
        <v>4</v>
      </c>
      <c r="H53" s="449">
        <f>G53*30</f>
        <v>120</v>
      </c>
      <c r="I53" s="449">
        <v>8</v>
      </c>
      <c r="J53" s="118" t="s">
        <v>96</v>
      </c>
      <c r="K53" s="118" t="s">
        <v>96</v>
      </c>
      <c r="L53" s="118"/>
      <c r="M53" s="450">
        <f>H53-I53</f>
        <v>112</v>
      </c>
      <c r="N53" s="443"/>
      <c r="O53" s="443"/>
      <c r="P53" s="443"/>
      <c r="Q53" s="443" t="s">
        <v>97</v>
      </c>
      <c r="R53" s="443"/>
      <c r="S53" s="420"/>
      <c r="T53" s="444"/>
      <c r="U53" s="444"/>
      <c r="V53" s="444"/>
      <c r="W53" s="444"/>
      <c r="X53" s="444"/>
      <c r="Y53" s="444"/>
      <c r="Z53" s="444"/>
      <c r="AA53" s="444"/>
      <c r="AB53" s="445"/>
      <c r="AC53" s="29"/>
      <c r="AD53" s="29"/>
      <c r="AE53" s="80"/>
    </row>
    <row r="54" spans="1:31" s="30" customFormat="1" ht="21" customHeight="1">
      <c r="A54" s="364" t="s">
        <v>304</v>
      </c>
      <c r="B54" s="440" t="s">
        <v>301</v>
      </c>
      <c r="C54" s="441">
        <v>5</v>
      </c>
      <c r="D54" s="441"/>
      <c r="E54" s="442"/>
      <c r="F54" s="442"/>
      <c r="G54" s="366">
        <v>4</v>
      </c>
      <c r="H54" s="406">
        <f t="shared" si="4"/>
        <v>120</v>
      </c>
      <c r="I54" s="406">
        <v>8</v>
      </c>
      <c r="J54" s="410" t="s">
        <v>96</v>
      </c>
      <c r="K54" s="410" t="s">
        <v>96</v>
      </c>
      <c r="L54" s="410"/>
      <c r="M54" s="367">
        <f t="shared" si="5"/>
        <v>112</v>
      </c>
      <c r="N54" s="443"/>
      <c r="O54" s="443"/>
      <c r="P54" s="443"/>
      <c r="Q54" s="443"/>
      <c r="R54" s="443"/>
      <c r="S54" s="420"/>
      <c r="T54" s="444" t="s">
        <v>97</v>
      </c>
      <c r="U54" s="444"/>
      <c r="V54" s="444"/>
      <c r="W54" s="444"/>
      <c r="X54" s="444"/>
      <c r="Y54" s="444"/>
      <c r="Z54" s="444"/>
      <c r="AA54" s="444"/>
      <c r="AB54" s="445"/>
      <c r="AC54" s="29"/>
      <c r="AD54" s="29"/>
      <c r="AE54" s="80"/>
    </row>
    <row r="55" spans="1:31" s="30" customFormat="1" ht="21" customHeight="1">
      <c r="A55" s="364" t="s">
        <v>305</v>
      </c>
      <c r="B55" s="425" t="s">
        <v>351</v>
      </c>
      <c r="C55" s="441"/>
      <c r="D55" s="441"/>
      <c r="E55" s="442"/>
      <c r="F55" s="442"/>
      <c r="G55" s="366"/>
      <c r="H55" s="406"/>
      <c r="I55" s="406"/>
      <c r="J55" s="410"/>
      <c r="K55" s="410"/>
      <c r="L55" s="410"/>
      <c r="M55" s="367"/>
      <c r="N55" s="443"/>
      <c r="O55" s="443"/>
      <c r="P55" s="443"/>
      <c r="Q55" s="443"/>
      <c r="R55" s="443"/>
      <c r="S55" s="420"/>
      <c r="T55" s="444"/>
      <c r="U55" s="444"/>
      <c r="V55" s="444"/>
      <c r="W55" s="444"/>
      <c r="X55" s="444"/>
      <c r="Y55" s="444"/>
      <c r="Z55" s="444"/>
      <c r="AA55" s="444"/>
      <c r="AB55" s="445"/>
      <c r="AC55" s="29"/>
      <c r="AD55" s="29"/>
      <c r="AE55" s="80"/>
    </row>
    <row r="56" spans="1:31" s="30" customFormat="1" ht="38.25" customHeight="1">
      <c r="A56" s="364"/>
      <c r="B56" s="425" t="s">
        <v>352</v>
      </c>
      <c r="C56" s="441"/>
      <c r="D56" s="441">
        <v>3</v>
      </c>
      <c r="E56" s="442"/>
      <c r="F56" s="442"/>
      <c r="G56" s="366">
        <v>4</v>
      </c>
      <c r="H56" s="406">
        <f t="shared" si="4"/>
        <v>120</v>
      </c>
      <c r="I56" s="406">
        <v>12</v>
      </c>
      <c r="J56" s="410" t="s">
        <v>95</v>
      </c>
      <c r="K56" s="410" t="s">
        <v>95</v>
      </c>
      <c r="L56" s="410"/>
      <c r="M56" s="367">
        <f t="shared" si="5"/>
        <v>108</v>
      </c>
      <c r="N56" s="443"/>
      <c r="O56" s="443"/>
      <c r="P56" s="443"/>
      <c r="Q56" s="420" t="s">
        <v>337</v>
      </c>
      <c r="R56" s="443"/>
      <c r="S56" s="443"/>
      <c r="T56" s="444"/>
      <c r="U56" s="444"/>
      <c r="V56" s="444"/>
      <c r="W56" s="444"/>
      <c r="X56" s="444"/>
      <c r="Y56" s="444"/>
      <c r="Z56" s="444"/>
      <c r="AA56" s="444"/>
      <c r="AB56" s="445"/>
      <c r="AC56" s="29"/>
      <c r="AD56" s="29"/>
      <c r="AE56" s="80"/>
    </row>
    <row r="57" spans="1:31" s="30" customFormat="1" ht="37.5" customHeight="1">
      <c r="A57" s="364"/>
      <c r="B57" s="425" t="s">
        <v>353</v>
      </c>
      <c r="C57" s="441"/>
      <c r="D57" s="441">
        <v>4</v>
      </c>
      <c r="E57" s="442"/>
      <c r="F57" s="442"/>
      <c r="G57" s="366">
        <v>4</v>
      </c>
      <c r="H57" s="406">
        <f>G57*30</f>
        <v>120</v>
      </c>
      <c r="I57" s="406">
        <v>12</v>
      </c>
      <c r="J57" s="410" t="s">
        <v>95</v>
      </c>
      <c r="K57" s="410" t="s">
        <v>95</v>
      </c>
      <c r="L57" s="410"/>
      <c r="M57" s="367">
        <f>H57-I57</f>
        <v>108</v>
      </c>
      <c r="N57" s="443"/>
      <c r="O57" s="443"/>
      <c r="P57" s="443"/>
      <c r="Q57" s="420"/>
      <c r="R57" s="443"/>
      <c r="S57" s="443" t="s">
        <v>337</v>
      </c>
      <c r="T57" s="444"/>
      <c r="U57" s="444"/>
      <c r="V57" s="444"/>
      <c r="W57" s="444"/>
      <c r="X57" s="444"/>
      <c r="Y57" s="444"/>
      <c r="Z57" s="444"/>
      <c r="AA57" s="444"/>
      <c r="AB57" s="445"/>
      <c r="AC57" s="29"/>
      <c r="AD57" s="29"/>
      <c r="AE57" s="80"/>
    </row>
    <row r="58" spans="1:31" s="30" customFormat="1" ht="31.5">
      <c r="A58" s="364" t="s">
        <v>306</v>
      </c>
      <c r="B58" s="425" t="s">
        <v>355</v>
      </c>
      <c r="C58" s="451">
        <v>4</v>
      </c>
      <c r="D58" s="452"/>
      <c r="E58" s="452"/>
      <c r="F58" s="453"/>
      <c r="G58" s="454">
        <v>5</v>
      </c>
      <c r="H58" s="455">
        <f t="shared" si="4"/>
        <v>150</v>
      </c>
      <c r="I58" s="406">
        <v>14</v>
      </c>
      <c r="J58" s="410" t="s">
        <v>97</v>
      </c>
      <c r="K58" s="410" t="s">
        <v>98</v>
      </c>
      <c r="L58" s="410"/>
      <c r="M58" s="367">
        <f t="shared" si="5"/>
        <v>136</v>
      </c>
      <c r="N58" s="443"/>
      <c r="O58" s="443"/>
      <c r="P58" s="443"/>
      <c r="Q58" s="443"/>
      <c r="R58" s="443"/>
      <c r="S58" s="443" t="s">
        <v>307</v>
      </c>
      <c r="T58" s="350"/>
      <c r="U58" s="444"/>
      <c r="V58" s="444"/>
      <c r="W58" s="444"/>
      <c r="X58" s="444"/>
      <c r="Y58" s="444"/>
      <c r="Z58" s="444"/>
      <c r="AA58" s="444"/>
      <c r="AB58" s="445"/>
      <c r="AC58" s="29"/>
      <c r="AD58" s="29"/>
      <c r="AE58" s="80"/>
    </row>
    <row r="59" spans="1:31" s="30" customFormat="1" ht="15.75">
      <c r="A59" s="371"/>
      <c r="B59" s="456"/>
      <c r="C59" s="442"/>
      <c r="D59" s="442"/>
      <c r="E59" s="442"/>
      <c r="F59" s="442"/>
      <c r="G59" s="457"/>
      <c r="H59" s="457"/>
      <c r="I59" s="457"/>
      <c r="J59" s="458"/>
      <c r="K59" s="459"/>
      <c r="L59" s="460"/>
      <c r="M59" s="458"/>
      <c r="N59" s="443"/>
      <c r="O59" s="443"/>
      <c r="P59" s="443"/>
      <c r="Q59" s="443"/>
      <c r="R59" s="443"/>
      <c r="S59" s="443"/>
      <c r="T59" s="444"/>
      <c r="U59" s="444"/>
      <c r="V59" s="444"/>
      <c r="W59" s="444"/>
      <c r="X59" s="444"/>
      <c r="Y59" s="444"/>
      <c r="Z59" s="444"/>
      <c r="AA59" s="444"/>
      <c r="AB59" s="445"/>
      <c r="AC59" s="29"/>
      <c r="AD59" s="29"/>
      <c r="AE59" s="80"/>
    </row>
    <row r="60" spans="1:33" s="30" customFormat="1" ht="15.75">
      <c r="A60" s="371"/>
      <c r="B60" s="461"/>
      <c r="C60" s="442"/>
      <c r="D60" s="442"/>
      <c r="E60" s="442"/>
      <c r="F60" s="442"/>
      <c r="G60" s="457"/>
      <c r="H60" s="457"/>
      <c r="I60" s="457"/>
      <c r="J60" s="458"/>
      <c r="K60" s="459"/>
      <c r="L60" s="460"/>
      <c r="M60" s="458"/>
      <c r="N60" s="443"/>
      <c r="O60" s="443"/>
      <c r="P60" s="443"/>
      <c r="Q60" s="443"/>
      <c r="R60" s="443"/>
      <c r="S60" s="443"/>
      <c r="T60" s="444"/>
      <c r="U60" s="444"/>
      <c r="V60" s="444"/>
      <c r="W60" s="444"/>
      <c r="X60" s="444"/>
      <c r="Y60" s="444"/>
      <c r="Z60" s="444"/>
      <c r="AA60" s="444"/>
      <c r="AB60" s="445"/>
      <c r="AC60" s="29"/>
      <c r="AD60" s="29"/>
      <c r="AE60" s="80"/>
      <c r="AG60" s="30">
        <v>8</v>
      </c>
    </row>
    <row r="61" spans="1:33" s="30" customFormat="1" ht="15.75">
      <c r="A61" s="371"/>
      <c r="B61" s="462"/>
      <c r="C61" s="442"/>
      <c r="D61" s="442"/>
      <c r="E61" s="442"/>
      <c r="F61" s="442"/>
      <c r="G61" s="457"/>
      <c r="H61" s="457"/>
      <c r="I61" s="457"/>
      <c r="J61" s="458"/>
      <c r="K61" s="459"/>
      <c r="L61" s="460"/>
      <c r="M61" s="458"/>
      <c r="N61" s="443"/>
      <c r="O61" s="443"/>
      <c r="P61" s="443"/>
      <c r="Q61" s="443"/>
      <c r="R61" s="443"/>
      <c r="S61" s="443"/>
      <c r="T61" s="444"/>
      <c r="U61" s="444"/>
      <c r="V61" s="444"/>
      <c r="W61" s="444"/>
      <c r="X61" s="444"/>
      <c r="Y61" s="444"/>
      <c r="Z61" s="444"/>
      <c r="AA61" s="444"/>
      <c r="AB61" s="445"/>
      <c r="AC61" s="29"/>
      <c r="AD61" s="29"/>
      <c r="AE61" s="80"/>
      <c r="AG61" s="30">
        <v>16</v>
      </c>
    </row>
    <row r="62" spans="1:34" s="30" customFormat="1" ht="15.75">
      <c r="A62" s="371"/>
      <c r="B62" s="371"/>
      <c r="C62" s="442"/>
      <c r="D62" s="442"/>
      <c r="E62" s="442"/>
      <c r="F62" s="442"/>
      <c r="G62" s="457"/>
      <c r="H62" s="457"/>
      <c r="I62" s="457"/>
      <c r="J62" s="458"/>
      <c r="K62" s="459"/>
      <c r="L62" s="460"/>
      <c r="M62" s="458"/>
      <c r="N62" s="443"/>
      <c r="O62" s="443"/>
      <c r="P62" s="443"/>
      <c r="Q62" s="443"/>
      <c r="R62" s="443"/>
      <c r="S62" s="443"/>
      <c r="T62" s="444"/>
      <c r="U62" s="444"/>
      <c r="V62" s="444"/>
      <c r="W62" s="444"/>
      <c r="X62" s="444"/>
      <c r="Y62" s="444"/>
      <c r="Z62" s="444"/>
      <c r="AA62" s="444"/>
      <c r="AB62" s="445"/>
      <c r="AC62" s="29"/>
      <c r="AD62" s="29"/>
      <c r="AE62" s="80"/>
      <c r="AG62" s="30">
        <v>28</v>
      </c>
      <c r="AH62" s="30">
        <v>4</v>
      </c>
    </row>
    <row r="63" spans="1:256" s="29" customFormat="1" ht="15.75">
      <c r="A63" s="463"/>
      <c r="B63" s="464"/>
      <c r="C63" s="465"/>
      <c r="D63" s="465"/>
      <c r="E63" s="465"/>
      <c r="F63" s="466"/>
      <c r="G63" s="467"/>
      <c r="H63" s="465"/>
      <c r="I63" s="465"/>
      <c r="J63" s="468"/>
      <c r="K63" s="465"/>
      <c r="L63" s="468"/>
      <c r="M63" s="361"/>
      <c r="N63" s="469"/>
      <c r="O63" s="469"/>
      <c r="P63" s="469"/>
      <c r="Q63" s="469"/>
      <c r="R63" s="469"/>
      <c r="S63" s="469"/>
      <c r="T63" s="469"/>
      <c r="U63" s="469"/>
      <c r="V63" s="470"/>
      <c r="W63" s="470"/>
      <c r="X63" s="470"/>
      <c r="Y63" s="471"/>
      <c r="Z63" s="463"/>
      <c r="AA63" s="471"/>
      <c r="AB63" s="472"/>
      <c r="AC63" s="338"/>
      <c r="AD63" s="39"/>
      <c r="AE63" s="81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29" customFormat="1" ht="16.5" thickBot="1">
      <c r="A64" s="97"/>
      <c r="B64" s="473"/>
      <c r="C64" s="93"/>
      <c r="D64" s="93"/>
      <c r="E64" s="93"/>
      <c r="F64" s="474"/>
      <c r="G64" s="92"/>
      <c r="H64" s="93"/>
      <c r="I64" s="93"/>
      <c r="J64" s="94"/>
      <c r="K64" s="93"/>
      <c r="L64" s="94"/>
      <c r="M64" s="95"/>
      <c r="N64" s="96"/>
      <c r="O64" s="96"/>
      <c r="P64" s="96"/>
      <c r="Q64" s="96"/>
      <c r="R64" s="96"/>
      <c r="S64" s="96"/>
      <c r="T64" s="96"/>
      <c r="U64" s="96"/>
      <c r="V64" s="97"/>
      <c r="W64" s="97"/>
      <c r="X64" s="97"/>
      <c r="Y64" s="98"/>
      <c r="Z64" s="99"/>
      <c r="AA64" s="97"/>
      <c r="AB64" s="100"/>
      <c r="AC64" s="101"/>
      <c r="AD64" s="102"/>
      <c r="AE64" s="103"/>
      <c r="AF64" s="104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29" customFormat="1" ht="16.5" thickBot="1">
      <c r="A65" s="745" t="s">
        <v>308</v>
      </c>
      <c r="B65" s="745"/>
      <c r="C65" s="475"/>
      <c r="D65" s="475"/>
      <c r="E65" s="475"/>
      <c r="F65" s="476"/>
      <c r="G65" s="435">
        <f>SUMIF($B$47:$B$64,"=*_*",G47:G64)</f>
        <v>30</v>
      </c>
      <c r="H65" s="398">
        <f>SUMIF($B$47:$B$64,"=*_*",H47:H64)</f>
        <v>900</v>
      </c>
      <c r="I65" s="398">
        <f>SUMIF($B$47:$B$64,"=*_*",I47:I64)</f>
        <v>76</v>
      </c>
      <c r="J65" s="105"/>
      <c r="K65" s="105"/>
      <c r="L65" s="106"/>
      <c r="M65" s="398">
        <f>SUMIF($B$47:$B$64,"=*_*",M47:M64)</f>
        <v>824</v>
      </c>
      <c r="N65" s="347" t="s">
        <v>337</v>
      </c>
      <c r="O65" s="347"/>
      <c r="P65" s="347" t="s">
        <v>337</v>
      </c>
      <c r="Q65" s="347" t="s">
        <v>337</v>
      </c>
      <c r="R65" s="347"/>
      <c r="S65" s="347" t="s">
        <v>356</v>
      </c>
      <c r="T65" s="347" t="s">
        <v>97</v>
      </c>
      <c r="U65" s="107"/>
      <c r="V65" s="108"/>
      <c r="W65" s="109"/>
      <c r="X65" s="110"/>
      <c r="Y65" s="109"/>
      <c r="Z65" s="109"/>
      <c r="AA65" s="109"/>
      <c r="AB65" s="111"/>
      <c r="AC65" s="102"/>
      <c r="AD65" s="102"/>
      <c r="AE65" s="103"/>
      <c r="AF65" s="104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31" s="34" customFormat="1" ht="17.25" customHeight="1" thickBot="1">
      <c r="A66" s="477"/>
      <c r="B66" s="478"/>
      <c r="C66" s="479"/>
      <c r="D66" s="480"/>
      <c r="E66" s="480"/>
      <c r="F66" s="481"/>
      <c r="G66" s="482"/>
      <c r="H66" s="482"/>
      <c r="I66" s="483"/>
      <c r="J66" s="483"/>
      <c r="K66" s="482"/>
      <c r="L66" s="483"/>
      <c r="M66" s="484"/>
      <c r="N66" s="480"/>
      <c r="O66" s="480"/>
      <c r="P66" s="480"/>
      <c r="Q66" s="480"/>
      <c r="R66" s="480"/>
      <c r="S66" s="479"/>
      <c r="T66" s="480"/>
      <c r="U66" s="480"/>
      <c r="V66" s="485"/>
      <c r="W66" s="485"/>
      <c r="X66" s="485"/>
      <c r="Y66" s="485"/>
      <c r="Z66" s="485"/>
      <c r="AA66" s="485"/>
      <c r="AB66" s="486"/>
      <c r="AE66" s="82"/>
    </row>
    <row r="67" spans="1:31" s="34" customFormat="1" ht="17.25" customHeight="1" thickBot="1">
      <c r="A67" s="735" t="s">
        <v>309</v>
      </c>
      <c r="B67" s="736"/>
      <c r="C67" s="737"/>
      <c r="D67" s="737"/>
      <c r="E67" s="737"/>
      <c r="F67" s="738"/>
      <c r="G67" s="487"/>
      <c r="H67" s="488"/>
      <c r="I67" s="488"/>
      <c r="J67" s="488"/>
      <c r="K67" s="488"/>
      <c r="L67" s="488"/>
      <c r="M67" s="488"/>
      <c r="N67" s="113" t="s">
        <v>131</v>
      </c>
      <c r="O67" s="113"/>
      <c r="P67" s="113" t="s">
        <v>354</v>
      </c>
      <c r="Q67" s="113" t="s">
        <v>358</v>
      </c>
      <c r="R67" s="113"/>
      <c r="S67" s="114" t="s">
        <v>359</v>
      </c>
      <c r="T67" s="113" t="s">
        <v>357</v>
      </c>
      <c r="U67" s="113"/>
      <c r="V67" s="115"/>
      <c r="W67" s="115"/>
      <c r="X67" s="115"/>
      <c r="Y67" s="115"/>
      <c r="Z67" s="115"/>
      <c r="AA67" s="115"/>
      <c r="AB67" s="116"/>
      <c r="AC67" s="37"/>
      <c r="AE67" s="82"/>
    </row>
    <row r="68" spans="1:31" s="34" customFormat="1" ht="17.25" customHeight="1" thickBot="1">
      <c r="A68" s="489"/>
      <c r="B68" s="490"/>
      <c r="C68" s="491"/>
      <c r="D68" s="491"/>
      <c r="E68" s="491"/>
      <c r="F68" s="491"/>
      <c r="G68" s="492"/>
      <c r="H68" s="493"/>
      <c r="I68" s="493"/>
      <c r="J68" s="493"/>
      <c r="K68" s="494"/>
      <c r="L68" s="493"/>
      <c r="M68" s="493"/>
      <c r="N68" s="495"/>
      <c r="O68" s="495"/>
      <c r="P68" s="495"/>
      <c r="Q68" s="495"/>
      <c r="R68" s="495"/>
      <c r="S68" s="496"/>
      <c r="T68" s="495"/>
      <c r="U68" s="495"/>
      <c r="V68" s="497"/>
      <c r="W68" s="497"/>
      <c r="X68" s="497"/>
      <c r="Y68" s="497"/>
      <c r="Z68" s="497"/>
      <c r="AA68" s="497"/>
      <c r="AB68" s="498"/>
      <c r="AC68" s="37"/>
      <c r="AE68" s="82"/>
    </row>
    <row r="69" spans="1:31" s="34" customFormat="1" ht="17.25" customHeight="1" thickBot="1">
      <c r="A69" s="698" t="s">
        <v>129</v>
      </c>
      <c r="B69" s="699"/>
      <c r="C69" s="699"/>
      <c r="D69" s="699"/>
      <c r="E69" s="699"/>
      <c r="F69" s="699"/>
      <c r="G69" s="699"/>
      <c r="H69" s="699"/>
      <c r="I69" s="699"/>
      <c r="J69" s="699"/>
      <c r="K69" s="699"/>
      <c r="L69" s="699"/>
      <c r="M69" s="699"/>
      <c r="N69" s="699"/>
      <c r="O69" s="699"/>
      <c r="P69" s="699"/>
      <c r="Q69" s="699"/>
      <c r="R69" s="699"/>
      <c r="S69" s="699"/>
      <c r="T69" s="699"/>
      <c r="U69" s="699"/>
      <c r="V69" s="699"/>
      <c r="W69" s="699"/>
      <c r="X69" s="699"/>
      <c r="Y69" s="699"/>
      <c r="Z69" s="699"/>
      <c r="AA69" s="699"/>
      <c r="AB69" s="700"/>
      <c r="AC69" s="37"/>
      <c r="AE69" s="82"/>
    </row>
    <row r="70" spans="1:31" s="34" customFormat="1" ht="17.25" customHeight="1">
      <c r="A70" s="356" t="s">
        <v>111</v>
      </c>
      <c r="B70" s="499" t="s">
        <v>50</v>
      </c>
      <c r="C70" s="411"/>
      <c r="D70" s="410"/>
      <c r="E70" s="410"/>
      <c r="F70" s="500"/>
      <c r="G70" s="501"/>
      <c r="H70" s="502"/>
      <c r="I70" s="502"/>
      <c r="J70" s="502"/>
      <c r="K70" s="411"/>
      <c r="L70" s="411"/>
      <c r="M70" s="503"/>
      <c r="N70" s="504"/>
      <c r="O70" s="504"/>
      <c r="P70" s="504"/>
      <c r="Q70" s="504"/>
      <c r="R70" s="504"/>
      <c r="S70" s="504"/>
      <c r="T70" s="504"/>
      <c r="U70" s="504"/>
      <c r="V70" s="505"/>
      <c r="W70" s="505"/>
      <c r="X70" s="505"/>
      <c r="Y70" s="500"/>
      <c r="Z70" s="500"/>
      <c r="AA70" s="500"/>
      <c r="AB70" s="500"/>
      <c r="AC70" s="37"/>
      <c r="AE70" s="82"/>
    </row>
    <row r="71" spans="1:31" s="34" customFormat="1" ht="17.25" customHeight="1" thickBot="1">
      <c r="A71" s="383" t="s">
        <v>112</v>
      </c>
      <c r="B71" s="506" t="s">
        <v>22</v>
      </c>
      <c r="C71" s="432"/>
      <c r="D71" s="389"/>
      <c r="E71" s="389"/>
      <c r="F71" s="507"/>
      <c r="G71" s="508"/>
      <c r="H71" s="431"/>
      <c r="I71" s="431"/>
      <c r="J71" s="431"/>
      <c r="K71" s="432"/>
      <c r="L71" s="432"/>
      <c r="M71" s="509"/>
      <c r="N71" s="386"/>
      <c r="O71" s="386"/>
      <c r="P71" s="386"/>
      <c r="Q71" s="386"/>
      <c r="R71" s="386"/>
      <c r="S71" s="386"/>
      <c r="T71" s="386"/>
      <c r="U71" s="386"/>
      <c r="V71" s="434"/>
      <c r="W71" s="434"/>
      <c r="X71" s="434"/>
      <c r="Y71" s="507"/>
      <c r="Z71" s="507"/>
      <c r="AA71" s="507"/>
      <c r="AB71" s="507"/>
      <c r="AC71" s="37"/>
      <c r="AE71" s="82"/>
    </row>
    <row r="72" spans="1:31" s="34" customFormat="1" ht="17.25" customHeight="1" thickBot="1">
      <c r="A72" s="698" t="s">
        <v>38</v>
      </c>
      <c r="B72" s="734"/>
      <c r="C72" s="715"/>
      <c r="D72" s="715"/>
      <c r="E72" s="715"/>
      <c r="F72" s="716"/>
      <c r="G72" s="112"/>
      <c r="H72" s="398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510"/>
      <c r="AC72" s="37"/>
      <c r="AE72" s="82"/>
    </row>
    <row r="73" spans="1:31" s="34" customFormat="1" ht="17.25" customHeight="1" thickBot="1">
      <c r="A73" s="698" t="s">
        <v>115</v>
      </c>
      <c r="B73" s="720"/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0"/>
      <c r="Q73" s="720"/>
      <c r="R73" s="720"/>
      <c r="S73" s="720"/>
      <c r="T73" s="720"/>
      <c r="U73" s="720"/>
      <c r="V73" s="720"/>
      <c r="W73" s="720"/>
      <c r="X73" s="720"/>
      <c r="Y73" s="720"/>
      <c r="Z73" s="720"/>
      <c r="AA73" s="720"/>
      <c r="AB73" s="721"/>
      <c r="AC73" s="37"/>
      <c r="AE73" s="82"/>
    </row>
    <row r="74" spans="1:31" s="34" customFormat="1" ht="17.25" customHeight="1" thickBot="1">
      <c r="A74" s="470" t="s">
        <v>113</v>
      </c>
      <c r="B74" s="511" t="s">
        <v>56</v>
      </c>
      <c r="C74" s="512"/>
      <c r="D74" s="513"/>
      <c r="E74" s="513"/>
      <c r="F74" s="514"/>
      <c r="G74" s="515"/>
      <c r="H74" s="516"/>
      <c r="I74" s="513"/>
      <c r="J74" s="513"/>
      <c r="K74" s="513"/>
      <c r="L74" s="513"/>
      <c r="M74" s="513"/>
      <c r="N74" s="517"/>
      <c r="O74" s="517"/>
      <c r="P74" s="518"/>
      <c r="Q74" s="518"/>
      <c r="R74" s="518"/>
      <c r="S74" s="518"/>
      <c r="T74" s="518"/>
      <c r="U74" s="518"/>
      <c r="V74" s="518"/>
      <c r="W74" s="518"/>
      <c r="X74" s="518"/>
      <c r="Y74" s="519"/>
      <c r="Z74" s="519"/>
      <c r="AA74" s="519"/>
      <c r="AB74" s="519"/>
      <c r="AC74" s="37"/>
      <c r="AE74" s="82"/>
    </row>
    <row r="75" spans="1:31" s="34" customFormat="1" ht="17.25" customHeight="1" thickBot="1">
      <c r="A75" s="722" t="s">
        <v>38</v>
      </c>
      <c r="B75" s="715"/>
      <c r="C75" s="715"/>
      <c r="D75" s="715"/>
      <c r="E75" s="715"/>
      <c r="F75" s="716"/>
      <c r="G75" s="112"/>
      <c r="H75" s="520"/>
      <c r="I75" s="521"/>
      <c r="J75" s="521"/>
      <c r="K75" s="521"/>
      <c r="L75" s="521"/>
      <c r="M75" s="521"/>
      <c r="N75" s="522"/>
      <c r="O75" s="522"/>
      <c r="P75" s="399"/>
      <c r="Q75" s="399"/>
      <c r="R75" s="399"/>
      <c r="S75" s="399"/>
      <c r="T75" s="399"/>
      <c r="U75" s="399"/>
      <c r="V75" s="399"/>
      <c r="W75" s="399"/>
      <c r="X75" s="399"/>
      <c r="Y75" s="400"/>
      <c r="Z75" s="400"/>
      <c r="AA75" s="400"/>
      <c r="AB75" s="400"/>
      <c r="AC75" s="37"/>
      <c r="AE75" s="82"/>
    </row>
    <row r="76" spans="1:31" s="34" customFormat="1" ht="17.25" customHeight="1">
      <c r="A76" s="489"/>
      <c r="B76" s="490"/>
      <c r="C76" s="491"/>
      <c r="D76" s="491"/>
      <c r="E76" s="491"/>
      <c r="F76" s="491"/>
      <c r="G76" s="492"/>
      <c r="H76" s="493"/>
      <c r="I76" s="493"/>
      <c r="J76" s="493"/>
      <c r="K76" s="494"/>
      <c r="L76" s="493"/>
      <c r="M76" s="493"/>
      <c r="N76" s="495"/>
      <c r="O76" s="495"/>
      <c r="P76" s="495"/>
      <c r="Q76" s="495"/>
      <c r="R76" s="495"/>
      <c r="S76" s="496"/>
      <c r="T76" s="495"/>
      <c r="U76" s="495"/>
      <c r="V76" s="497"/>
      <c r="W76" s="497"/>
      <c r="X76" s="497"/>
      <c r="Y76" s="497"/>
      <c r="Z76" s="497"/>
      <c r="AA76" s="497"/>
      <c r="AB76" s="498"/>
      <c r="AC76" s="37"/>
      <c r="AE76" s="82"/>
    </row>
    <row r="77" spans="1:31" s="34" customFormat="1" ht="49.5" customHeight="1" thickBot="1">
      <c r="A77" s="489"/>
      <c r="B77" s="523"/>
      <c r="C77" s="496"/>
      <c r="D77" s="495"/>
      <c r="E77" s="495"/>
      <c r="F77" s="524"/>
      <c r="G77" s="494"/>
      <c r="H77" s="494"/>
      <c r="I77" s="525"/>
      <c r="J77" s="525"/>
      <c r="K77" s="494"/>
      <c r="L77" s="525"/>
      <c r="M77" s="526"/>
      <c r="N77" s="495"/>
      <c r="O77" s="495"/>
      <c r="P77" s="495"/>
      <c r="Q77" s="495"/>
      <c r="R77" s="495"/>
      <c r="S77" s="496"/>
      <c r="T77" s="495"/>
      <c r="U77" s="495"/>
      <c r="V77" s="497"/>
      <c r="W77" s="497"/>
      <c r="X77" s="497"/>
      <c r="Y77" s="497"/>
      <c r="Z77" s="497"/>
      <c r="AA77" s="497"/>
      <c r="AB77" s="498"/>
      <c r="AE77" s="82"/>
    </row>
    <row r="78" spans="1:31" s="34" customFormat="1" ht="17.25" customHeight="1" thickBot="1">
      <c r="A78" s="723" t="s">
        <v>130</v>
      </c>
      <c r="B78" s="724"/>
      <c r="C78" s="724"/>
      <c r="D78" s="724"/>
      <c r="E78" s="724"/>
      <c r="F78" s="725"/>
      <c r="G78" s="112"/>
      <c r="H78" s="112"/>
      <c r="I78" s="112"/>
      <c r="J78" s="112"/>
      <c r="K78" s="112"/>
      <c r="L78" s="710" t="s">
        <v>368</v>
      </c>
      <c r="M78" s="711"/>
      <c r="N78" s="113" t="s">
        <v>44</v>
      </c>
      <c r="O78" s="113"/>
      <c r="P78" s="113" t="s">
        <v>101</v>
      </c>
      <c r="Q78" s="113" t="s">
        <v>51</v>
      </c>
      <c r="R78" s="113"/>
      <c r="S78" s="114">
        <v>4</v>
      </c>
      <c r="T78" s="113"/>
      <c r="U78" s="113"/>
      <c r="V78" s="115"/>
      <c r="W78" s="115"/>
      <c r="X78" s="115"/>
      <c r="Y78" s="115"/>
      <c r="Z78" s="115"/>
      <c r="AA78" s="115"/>
      <c r="AB78" s="116"/>
      <c r="AE78" s="82"/>
    </row>
    <row r="79" spans="1:31" s="27" customFormat="1" ht="15.75">
      <c r="A79" s="712" t="s">
        <v>32</v>
      </c>
      <c r="B79" s="712"/>
      <c r="C79" s="712"/>
      <c r="D79" s="712"/>
      <c r="E79" s="712"/>
      <c r="F79" s="712"/>
      <c r="G79" s="712"/>
      <c r="H79" s="712"/>
      <c r="I79" s="712"/>
      <c r="J79" s="712"/>
      <c r="K79" s="712"/>
      <c r="L79" s="712"/>
      <c r="M79" s="712"/>
      <c r="N79" s="117" t="s">
        <v>131</v>
      </c>
      <c r="O79" s="118"/>
      <c r="P79" s="119" t="s">
        <v>354</v>
      </c>
      <c r="Q79" s="119" t="s">
        <v>358</v>
      </c>
      <c r="R79" s="120"/>
      <c r="S79" s="119" t="s">
        <v>359</v>
      </c>
      <c r="T79" s="119"/>
      <c r="U79" s="120"/>
      <c r="V79" s="121"/>
      <c r="W79" s="121"/>
      <c r="X79" s="122"/>
      <c r="Y79" s="121"/>
      <c r="Z79" s="121"/>
      <c r="AA79" s="121"/>
      <c r="AB79" s="123"/>
      <c r="AE79" s="79"/>
    </row>
    <row r="80" spans="1:31" s="30" customFormat="1" ht="15.75">
      <c r="A80" s="709" t="s">
        <v>33</v>
      </c>
      <c r="B80" s="709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527">
        <f>COUNTIF($C11:$C64,"=1")</f>
        <v>2</v>
      </c>
      <c r="O80" s="528"/>
      <c r="P80" s="527">
        <f>COUNTIF($C11:$C64,"=2")</f>
        <v>3</v>
      </c>
      <c r="Q80" s="527">
        <f>COUNTIF($C11:$C64,"=3")</f>
        <v>3</v>
      </c>
      <c r="R80" s="366"/>
      <c r="S80" s="527">
        <f>COUNTIF($C11:$C64,"=4")</f>
        <v>5</v>
      </c>
      <c r="T80" s="366"/>
      <c r="U80" s="366"/>
      <c r="V80" s="369"/>
      <c r="W80" s="369"/>
      <c r="X80" s="369"/>
      <c r="Y80" s="369"/>
      <c r="Z80" s="369"/>
      <c r="AA80" s="369"/>
      <c r="AB80" s="369"/>
      <c r="AE80" s="80"/>
    </row>
    <row r="81" spans="1:31" s="30" customFormat="1" ht="15.75">
      <c r="A81" s="709" t="s">
        <v>34</v>
      </c>
      <c r="B81" s="709"/>
      <c r="C81" s="709"/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527">
        <f>COUNTIF($D11:$D64,"=1")</f>
        <v>1</v>
      </c>
      <c r="O81" s="528"/>
      <c r="P81" s="527">
        <f>COUNTIF($D11:$D64,"=2")</f>
        <v>1</v>
      </c>
      <c r="Q81" s="527">
        <f>COUNTIF($D11:$D64,"=3")</f>
        <v>4</v>
      </c>
      <c r="R81" s="366"/>
      <c r="S81" s="527">
        <f>COUNTIF($D11:$D64,"=4")</f>
        <v>3</v>
      </c>
      <c r="T81" s="366"/>
      <c r="U81" s="366"/>
      <c r="V81" s="529"/>
      <c r="W81" s="529"/>
      <c r="X81" s="529"/>
      <c r="Y81" s="529"/>
      <c r="Z81" s="369"/>
      <c r="AA81" s="369"/>
      <c r="AB81" s="369"/>
      <c r="AE81" s="80"/>
    </row>
    <row r="82" spans="1:31" s="30" customFormat="1" ht="15.75">
      <c r="A82" s="709" t="s">
        <v>310</v>
      </c>
      <c r="B82" s="709"/>
      <c r="C82" s="709"/>
      <c r="D82" s="709"/>
      <c r="E82" s="709"/>
      <c r="F82" s="709"/>
      <c r="G82" s="709"/>
      <c r="H82" s="709"/>
      <c r="I82" s="709"/>
      <c r="J82" s="709"/>
      <c r="K82" s="709"/>
      <c r="L82" s="709"/>
      <c r="M82" s="709"/>
      <c r="N82" s="527">
        <f>COUNTIF($F11:$F64,"=1")</f>
        <v>0</v>
      </c>
      <c r="O82" s="528"/>
      <c r="P82" s="527">
        <f>COUNTIF($F11:$F64,"=2")</f>
        <v>0</v>
      </c>
      <c r="Q82" s="527">
        <f>COUNTIF($F11:$F64,"=3")</f>
        <v>0</v>
      </c>
      <c r="R82" s="369"/>
      <c r="S82" s="527">
        <f>COUNTIF($F11:$F64,"=4")</f>
        <v>0</v>
      </c>
      <c r="T82" s="369"/>
      <c r="U82" s="369"/>
      <c r="V82" s="369"/>
      <c r="W82" s="369"/>
      <c r="X82" s="369"/>
      <c r="Y82" s="369"/>
      <c r="Z82" s="369"/>
      <c r="AA82" s="369"/>
      <c r="AB82" s="369"/>
      <c r="AE82" s="80"/>
    </row>
    <row r="83" spans="1:31" s="30" customFormat="1" ht="15.75">
      <c r="A83" s="709" t="s">
        <v>311</v>
      </c>
      <c r="B83" s="709"/>
      <c r="C83" s="709"/>
      <c r="D83" s="709"/>
      <c r="E83" s="709"/>
      <c r="F83" s="709"/>
      <c r="G83" s="709"/>
      <c r="H83" s="709"/>
      <c r="I83" s="709"/>
      <c r="J83" s="709"/>
      <c r="K83" s="709"/>
      <c r="L83" s="709"/>
      <c r="M83" s="709"/>
      <c r="N83" s="527">
        <f>COUNTIF($E11:$E64,"=1")</f>
        <v>0</v>
      </c>
      <c r="O83" s="530"/>
      <c r="P83" s="527">
        <f>COUNTIF($E11:$E64,"=2")</f>
        <v>0</v>
      </c>
      <c r="Q83" s="527">
        <f>COUNTIF($E11:$E64,"=3")</f>
        <v>0</v>
      </c>
      <c r="R83" s="369"/>
      <c r="S83" s="527">
        <f>COUNTIF($E11:$E64,"=4")</f>
        <v>0</v>
      </c>
      <c r="T83" s="369"/>
      <c r="U83" s="369"/>
      <c r="V83" s="369"/>
      <c r="W83" s="369"/>
      <c r="X83" s="369"/>
      <c r="Y83" s="370"/>
      <c r="Z83" s="370"/>
      <c r="AA83" s="370"/>
      <c r="AB83" s="370"/>
      <c r="AE83" s="80"/>
    </row>
    <row r="84" spans="1:31" s="30" customFormat="1" ht="15.75">
      <c r="A84" s="719" t="s">
        <v>45</v>
      </c>
      <c r="B84" s="719"/>
      <c r="C84" s="719"/>
      <c r="D84" s="719"/>
      <c r="E84" s="719"/>
      <c r="F84" s="719"/>
      <c r="G84" s="719"/>
      <c r="H84" s="719"/>
      <c r="I84" s="719"/>
      <c r="J84" s="719"/>
      <c r="K84" s="719"/>
      <c r="L84" s="719"/>
      <c r="M84" s="719"/>
      <c r="N84" s="697" t="s">
        <v>100</v>
      </c>
      <c r="O84" s="697"/>
      <c r="P84" s="697"/>
      <c r="Q84" s="697" t="s">
        <v>100</v>
      </c>
      <c r="R84" s="697"/>
      <c r="S84" s="697"/>
      <c r="T84" s="697"/>
      <c r="U84" s="697"/>
      <c r="V84" s="697"/>
      <c r="W84" s="697"/>
      <c r="X84" s="697"/>
      <c r="Y84" s="697"/>
      <c r="Z84" s="697"/>
      <c r="AA84" s="697"/>
      <c r="AB84" s="697"/>
      <c r="AE84" s="80"/>
    </row>
    <row r="85" spans="1:31" s="30" customFormat="1" ht="15.75">
      <c r="A85" s="531"/>
      <c r="B85" s="713"/>
      <c r="C85" s="713"/>
      <c r="D85" s="713"/>
      <c r="E85" s="713"/>
      <c r="F85" s="713"/>
      <c r="G85" s="713"/>
      <c r="H85" s="713"/>
      <c r="I85" s="713"/>
      <c r="J85" s="713"/>
      <c r="K85" s="713"/>
      <c r="L85" s="713"/>
      <c r="M85" s="713"/>
      <c r="N85" s="713"/>
      <c r="O85" s="713"/>
      <c r="P85" s="713"/>
      <c r="Q85" s="713"/>
      <c r="R85" s="713"/>
      <c r="S85" s="713"/>
      <c r="T85" s="713"/>
      <c r="U85" s="532"/>
      <c r="V85" s="533"/>
      <c r="W85" s="533"/>
      <c r="X85" s="533"/>
      <c r="Y85" s="534"/>
      <c r="Z85" s="534"/>
      <c r="AA85" s="534"/>
      <c r="AB85" s="534"/>
      <c r="AC85" s="27"/>
      <c r="AD85" s="13"/>
      <c r="AE85" s="13"/>
    </row>
    <row r="86" spans="1:31" s="30" customFormat="1" ht="15.75">
      <c r="A86" s="531"/>
      <c r="B86" s="532"/>
      <c r="C86" s="532"/>
      <c r="D86" s="532"/>
      <c r="E86" s="532"/>
      <c r="F86" s="532"/>
      <c r="G86" s="532"/>
      <c r="H86" s="532"/>
      <c r="I86" s="532"/>
      <c r="J86" s="532"/>
      <c r="K86" s="532"/>
      <c r="L86" s="532"/>
      <c r="M86" s="532"/>
      <c r="N86" s="532"/>
      <c r="O86" s="532"/>
      <c r="P86" s="532"/>
      <c r="Q86" s="532"/>
      <c r="R86" s="532"/>
      <c r="S86" s="532"/>
      <c r="T86" s="532"/>
      <c r="U86" s="532"/>
      <c r="V86" s="533"/>
      <c r="W86" s="533"/>
      <c r="X86" s="533"/>
      <c r="Y86" s="534"/>
      <c r="Z86" s="534"/>
      <c r="AA86" s="534"/>
      <c r="AB86" s="534"/>
      <c r="AC86" s="27"/>
      <c r="AD86" s="13"/>
      <c r="AE86" s="13"/>
    </row>
    <row r="87" spans="1:31" s="30" customFormat="1" ht="15.75">
      <c r="A87" s="531"/>
      <c r="B87" s="532"/>
      <c r="C87" s="532"/>
      <c r="D87" s="532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  <c r="S87" s="532"/>
      <c r="T87" s="532"/>
      <c r="U87" s="532"/>
      <c r="V87" s="533"/>
      <c r="W87" s="533"/>
      <c r="X87" s="533"/>
      <c r="Y87" s="534"/>
      <c r="Z87" s="534"/>
      <c r="AA87" s="534"/>
      <c r="AB87" s="534"/>
      <c r="AC87" s="27"/>
      <c r="AD87" s="13"/>
      <c r="AE87" s="13"/>
    </row>
    <row r="88" spans="1:31" s="30" customFormat="1" ht="21.75" customHeight="1">
      <c r="A88" s="531"/>
      <c r="B88" s="523"/>
      <c r="C88" s="532"/>
      <c r="D88" s="532"/>
      <c r="E88" s="532"/>
      <c r="F88" s="532"/>
      <c r="G88" s="532"/>
      <c r="H88" s="532"/>
      <c r="I88" s="532"/>
      <c r="J88" s="726"/>
      <c r="K88" s="727"/>
      <c r="L88" s="727"/>
      <c r="M88" s="727"/>
      <c r="N88" s="727"/>
      <c r="O88" s="532"/>
      <c r="P88" s="532"/>
      <c r="Q88" s="532"/>
      <c r="R88" s="532"/>
      <c r="S88" s="532"/>
      <c r="T88" s="532"/>
      <c r="U88" s="532"/>
      <c r="V88" s="533"/>
      <c r="W88" s="533"/>
      <c r="X88" s="533"/>
      <c r="Y88" s="534"/>
      <c r="Z88" s="534"/>
      <c r="AA88" s="534"/>
      <c r="AB88" s="534"/>
      <c r="AC88" s="27"/>
      <c r="AD88" s="13"/>
      <c r="AE88" s="13"/>
    </row>
    <row r="89" spans="1:31" s="30" customFormat="1" ht="19.5" customHeight="1">
      <c r="A89" s="531"/>
      <c r="B89" s="535"/>
      <c r="C89" s="532"/>
      <c r="D89" s="532"/>
      <c r="E89" s="532"/>
      <c r="F89" s="532"/>
      <c r="G89" s="532"/>
      <c r="H89" s="532"/>
      <c r="I89" s="532"/>
      <c r="J89" s="707"/>
      <c r="K89" s="708"/>
      <c r="L89" s="708"/>
      <c r="M89" s="708"/>
      <c r="N89" s="708"/>
      <c r="O89" s="532"/>
      <c r="P89" s="532"/>
      <c r="Q89" s="532"/>
      <c r="R89" s="532"/>
      <c r="S89" s="532"/>
      <c r="T89" s="532"/>
      <c r="U89" s="532"/>
      <c r="V89" s="533"/>
      <c r="W89" s="533"/>
      <c r="X89" s="533"/>
      <c r="Y89" s="534"/>
      <c r="Z89" s="534"/>
      <c r="AA89" s="534"/>
      <c r="AB89" s="534"/>
      <c r="AC89" s="27"/>
      <c r="AD89" s="13"/>
      <c r="AE89" s="13"/>
    </row>
    <row r="90" spans="1:31" s="30" customFormat="1" ht="39" customHeight="1">
      <c r="A90" s="536"/>
      <c r="B90" s="535"/>
      <c r="C90" s="535"/>
      <c r="D90" s="537"/>
      <c r="E90" s="537"/>
      <c r="F90" s="537"/>
      <c r="G90" s="537"/>
      <c r="H90" s="537"/>
      <c r="I90" s="535"/>
      <c r="J90" s="707"/>
      <c r="K90" s="718"/>
      <c r="L90" s="718"/>
      <c r="M90" s="718"/>
      <c r="N90" s="718"/>
      <c r="O90" s="538"/>
      <c r="P90" s="538"/>
      <c r="Q90" s="538"/>
      <c r="R90" s="538"/>
      <c r="S90" s="538"/>
      <c r="T90" s="538"/>
      <c r="U90" s="538"/>
      <c r="V90" s="539"/>
      <c r="W90" s="539"/>
      <c r="X90" s="539"/>
      <c r="Y90" s="534"/>
      <c r="Z90" s="534"/>
      <c r="AA90" s="534"/>
      <c r="AB90" s="534"/>
      <c r="AC90" s="27"/>
      <c r="AD90" s="13"/>
      <c r="AE90" s="13"/>
    </row>
    <row r="91" spans="1:31" s="30" customFormat="1" ht="24" customHeight="1">
      <c r="A91" s="536"/>
      <c r="B91" s="535"/>
      <c r="C91" s="535"/>
      <c r="D91" s="535"/>
      <c r="E91" s="535"/>
      <c r="F91" s="535"/>
      <c r="G91" s="535"/>
      <c r="H91" s="535"/>
      <c r="I91" s="535"/>
      <c r="J91" s="540"/>
      <c r="K91" s="541"/>
      <c r="L91" s="541"/>
      <c r="M91" s="541"/>
      <c r="N91" s="541"/>
      <c r="O91" s="538"/>
      <c r="P91" s="538"/>
      <c r="Q91" s="538"/>
      <c r="R91" s="538"/>
      <c r="S91" s="538"/>
      <c r="T91" s="538"/>
      <c r="U91" s="538"/>
      <c r="V91" s="539"/>
      <c r="W91" s="539"/>
      <c r="X91" s="539"/>
      <c r="Y91" s="534"/>
      <c r="Z91" s="534"/>
      <c r="AA91" s="534"/>
      <c r="AB91" s="534"/>
      <c r="AC91" s="27"/>
      <c r="AD91" s="13"/>
      <c r="AE91" s="13"/>
    </row>
    <row r="92" spans="1:31" s="30" customFormat="1" ht="15.75">
      <c r="A92" s="536"/>
      <c r="B92" s="535"/>
      <c r="C92" s="535"/>
      <c r="D92" s="535"/>
      <c r="E92" s="535"/>
      <c r="F92" s="535"/>
      <c r="G92" s="535"/>
      <c r="H92" s="535"/>
      <c r="I92" s="535"/>
      <c r="J92" s="540"/>
      <c r="K92" s="541"/>
      <c r="L92" s="541"/>
      <c r="M92" s="541"/>
      <c r="N92" s="541"/>
      <c r="O92" s="538"/>
      <c r="P92" s="538"/>
      <c r="Q92" s="538"/>
      <c r="R92" s="538"/>
      <c r="S92" s="538"/>
      <c r="T92" s="538"/>
      <c r="U92" s="538"/>
      <c r="V92" s="539"/>
      <c r="W92" s="539"/>
      <c r="X92" s="539"/>
      <c r="Y92" s="534"/>
      <c r="Z92" s="534"/>
      <c r="AA92" s="534"/>
      <c r="AB92" s="534"/>
      <c r="AC92" s="27"/>
      <c r="AD92" s="13"/>
      <c r="AE92" s="13"/>
    </row>
    <row r="93" spans="1:31" s="30" customFormat="1" ht="15.75">
      <c r="A93" s="536"/>
      <c r="B93" s="535"/>
      <c r="C93" s="535"/>
      <c r="D93" s="535"/>
      <c r="E93" s="535"/>
      <c r="F93" s="535"/>
      <c r="G93" s="535"/>
      <c r="H93" s="535"/>
      <c r="I93" s="535"/>
      <c r="J93" s="540"/>
      <c r="K93" s="541"/>
      <c r="L93" s="541"/>
      <c r="M93" s="541"/>
      <c r="N93" s="541"/>
      <c r="O93" s="538"/>
      <c r="P93" s="538"/>
      <c r="Q93" s="538"/>
      <c r="R93" s="538"/>
      <c r="S93" s="538"/>
      <c r="T93" s="538"/>
      <c r="U93" s="538"/>
      <c r="V93" s="539"/>
      <c r="W93" s="539"/>
      <c r="X93" s="539"/>
      <c r="Y93" s="534"/>
      <c r="Z93" s="534"/>
      <c r="AA93" s="534"/>
      <c r="AB93" s="534"/>
      <c r="AC93" s="27"/>
      <c r="AD93" s="13"/>
      <c r="AE93" s="13"/>
    </row>
    <row r="94" spans="1:31" s="30" customFormat="1" ht="15.75">
      <c r="A94" s="536"/>
      <c r="B94" s="535"/>
      <c r="C94" s="535"/>
      <c r="D94" s="535"/>
      <c r="E94" s="535"/>
      <c r="F94" s="535"/>
      <c r="G94" s="535"/>
      <c r="H94" s="535"/>
      <c r="I94" s="535"/>
      <c r="J94" s="540"/>
      <c r="K94" s="541"/>
      <c r="L94" s="541"/>
      <c r="M94" s="541"/>
      <c r="N94" s="541"/>
      <c r="O94" s="538"/>
      <c r="P94" s="538"/>
      <c r="Q94" s="538"/>
      <c r="R94" s="538"/>
      <c r="S94" s="538"/>
      <c r="T94" s="538"/>
      <c r="U94" s="538"/>
      <c r="V94" s="539"/>
      <c r="W94" s="539"/>
      <c r="X94" s="539"/>
      <c r="Y94" s="534"/>
      <c r="Z94" s="534"/>
      <c r="AA94" s="534"/>
      <c r="AB94" s="534"/>
      <c r="AC94" s="27"/>
      <c r="AD94" s="13"/>
      <c r="AE94" s="13"/>
    </row>
    <row r="95" spans="1:31" s="30" customFormat="1" ht="15.75">
      <c r="A95" s="536"/>
      <c r="B95" s="535"/>
      <c r="C95" s="535"/>
      <c r="D95" s="535"/>
      <c r="E95" s="535"/>
      <c r="F95" s="535"/>
      <c r="G95" s="535"/>
      <c r="H95" s="535"/>
      <c r="I95" s="535"/>
      <c r="J95" s="540"/>
      <c r="K95" s="541"/>
      <c r="L95" s="541"/>
      <c r="M95" s="541"/>
      <c r="N95" s="541"/>
      <c r="O95" s="538"/>
      <c r="P95" s="538"/>
      <c r="Q95" s="538"/>
      <c r="R95" s="538"/>
      <c r="S95" s="538"/>
      <c r="T95" s="538"/>
      <c r="U95" s="538"/>
      <c r="V95" s="539"/>
      <c r="W95" s="539"/>
      <c r="X95" s="539"/>
      <c r="Y95" s="534"/>
      <c r="Z95" s="534"/>
      <c r="AA95" s="534"/>
      <c r="AB95" s="534"/>
      <c r="AC95" s="27"/>
      <c r="AD95" s="13"/>
      <c r="AE95" s="13"/>
    </row>
    <row r="96" spans="1:31" s="30" customFormat="1" ht="15.75">
      <c r="A96" s="536"/>
      <c r="B96" s="535"/>
      <c r="C96" s="535"/>
      <c r="D96" s="535"/>
      <c r="E96" s="535"/>
      <c r="F96" s="535"/>
      <c r="G96" s="535"/>
      <c r="H96" s="535"/>
      <c r="I96" s="535"/>
      <c r="J96" s="540"/>
      <c r="K96" s="541"/>
      <c r="L96" s="541"/>
      <c r="M96" s="541"/>
      <c r="N96" s="541"/>
      <c r="O96" s="538"/>
      <c r="P96" s="538"/>
      <c r="Q96" s="538"/>
      <c r="R96" s="538"/>
      <c r="S96" s="538"/>
      <c r="T96" s="538"/>
      <c r="U96" s="538"/>
      <c r="V96" s="539"/>
      <c r="W96" s="539"/>
      <c r="X96" s="539"/>
      <c r="Y96" s="534"/>
      <c r="Z96" s="534"/>
      <c r="AA96" s="534"/>
      <c r="AB96" s="534"/>
      <c r="AC96" s="27"/>
      <c r="AD96" s="13"/>
      <c r="AE96" s="13"/>
    </row>
    <row r="97" spans="1:31" s="30" customFormat="1" ht="15.75">
      <c r="A97" s="536"/>
      <c r="B97" s="535"/>
      <c r="C97" s="535"/>
      <c r="D97" s="535"/>
      <c r="E97" s="535"/>
      <c r="F97" s="535"/>
      <c r="G97" s="535"/>
      <c r="H97" s="535"/>
      <c r="I97" s="535"/>
      <c r="J97" s="540"/>
      <c r="K97" s="541"/>
      <c r="L97" s="541"/>
      <c r="M97" s="541"/>
      <c r="N97" s="541"/>
      <c r="O97" s="538"/>
      <c r="P97" s="538"/>
      <c r="Q97" s="538"/>
      <c r="R97" s="538"/>
      <c r="S97" s="538"/>
      <c r="T97" s="538"/>
      <c r="U97" s="538"/>
      <c r="V97" s="539"/>
      <c r="W97" s="539"/>
      <c r="X97" s="539"/>
      <c r="Y97" s="534"/>
      <c r="Z97" s="534"/>
      <c r="AA97" s="534"/>
      <c r="AB97" s="534"/>
      <c r="AC97" s="27"/>
      <c r="AD97" s="13"/>
      <c r="AE97" s="13"/>
    </row>
    <row r="98" spans="1:31" s="30" customFormat="1" ht="15.75">
      <c r="A98" s="536"/>
      <c r="B98" s="535"/>
      <c r="C98" s="535"/>
      <c r="D98" s="535"/>
      <c r="E98" s="535"/>
      <c r="F98" s="535"/>
      <c r="G98" s="535"/>
      <c r="H98" s="535"/>
      <c r="I98" s="535"/>
      <c r="J98" s="540"/>
      <c r="K98" s="541"/>
      <c r="L98" s="541"/>
      <c r="M98" s="541"/>
      <c r="N98" s="541"/>
      <c r="O98" s="538"/>
      <c r="P98" s="538"/>
      <c r="Q98" s="538"/>
      <c r="R98" s="538"/>
      <c r="S98" s="538"/>
      <c r="T98" s="538"/>
      <c r="U98" s="538"/>
      <c r="V98" s="539"/>
      <c r="W98" s="539"/>
      <c r="X98" s="539"/>
      <c r="Y98" s="534"/>
      <c r="Z98" s="534"/>
      <c r="AA98" s="534"/>
      <c r="AB98" s="534"/>
      <c r="AC98" s="27"/>
      <c r="AD98" s="13"/>
      <c r="AE98" s="13"/>
    </row>
    <row r="99" spans="1:31" s="30" customFormat="1" ht="15.75">
      <c r="A99" s="536"/>
      <c r="B99" s="535"/>
      <c r="C99" s="535"/>
      <c r="D99" s="535"/>
      <c r="E99" s="535"/>
      <c r="F99" s="535"/>
      <c r="G99" s="535"/>
      <c r="H99" s="535"/>
      <c r="I99" s="535"/>
      <c r="J99" s="540"/>
      <c r="K99" s="541"/>
      <c r="L99" s="541"/>
      <c r="M99" s="541"/>
      <c r="N99" s="541"/>
      <c r="O99" s="538"/>
      <c r="P99" s="538"/>
      <c r="Q99" s="538"/>
      <c r="R99" s="538"/>
      <c r="S99" s="538"/>
      <c r="T99" s="538"/>
      <c r="U99" s="538"/>
      <c r="V99" s="539"/>
      <c r="W99" s="539"/>
      <c r="X99" s="539"/>
      <c r="Y99" s="534"/>
      <c r="Z99" s="534"/>
      <c r="AA99" s="534"/>
      <c r="AB99" s="534"/>
      <c r="AC99" s="27"/>
      <c r="AD99" s="13"/>
      <c r="AE99" s="13"/>
    </row>
    <row r="100" spans="1:31" s="31" customFormat="1" ht="15.75">
      <c r="A100" s="542"/>
      <c r="B100" s="543"/>
      <c r="C100" s="544"/>
      <c r="D100" s="544"/>
      <c r="E100" s="544"/>
      <c r="F100" s="543"/>
      <c r="G100" s="543"/>
      <c r="H100" s="543"/>
      <c r="I100" s="543"/>
      <c r="J100" s="543"/>
      <c r="K100" s="544"/>
      <c r="L100" s="545"/>
      <c r="M100" s="546"/>
      <c r="N100" s="546"/>
      <c r="O100" s="546"/>
      <c r="P100" s="546"/>
      <c r="Q100" s="546"/>
      <c r="R100" s="546"/>
      <c r="S100" s="546"/>
      <c r="T100" s="546"/>
      <c r="U100" s="546"/>
      <c r="V100" s="547"/>
      <c r="W100" s="547"/>
      <c r="X100" s="547"/>
      <c r="Y100" s="548"/>
      <c r="Z100" s="548"/>
      <c r="AA100" s="548"/>
      <c r="AB100" s="548"/>
      <c r="AC100" s="13"/>
      <c r="AD100" s="13"/>
      <c r="AE100" s="13"/>
    </row>
    <row r="101" spans="1:31" s="27" customFormat="1" ht="15.75">
      <c r="A101" s="542"/>
      <c r="B101" s="543"/>
      <c r="C101" s="544"/>
      <c r="D101" s="544"/>
      <c r="E101" s="544"/>
      <c r="F101" s="543"/>
      <c r="G101" s="543"/>
      <c r="H101" s="543"/>
      <c r="I101" s="543"/>
      <c r="J101" s="543"/>
      <c r="K101" s="544"/>
      <c r="L101" s="545"/>
      <c r="M101" s="546"/>
      <c r="N101" s="546"/>
      <c r="O101" s="546"/>
      <c r="P101" s="546"/>
      <c r="Q101" s="546"/>
      <c r="R101" s="546"/>
      <c r="S101" s="546"/>
      <c r="T101" s="546"/>
      <c r="U101" s="546"/>
      <c r="V101" s="547"/>
      <c r="W101" s="547"/>
      <c r="X101" s="547"/>
      <c r="Y101" s="548"/>
      <c r="Z101" s="548"/>
      <c r="AA101" s="548"/>
      <c r="AB101" s="548"/>
      <c r="AC101" s="13"/>
      <c r="AD101" s="13"/>
      <c r="AE101" s="13"/>
    </row>
    <row r="102" spans="1:31" s="27" customFormat="1" ht="15.75">
      <c r="A102" s="542"/>
      <c r="B102" s="543"/>
      <c r="C102" s="544"/>
      <c r="D102" s="544"/>
      <c r="E102" s="544"/>
      <c r="F102" s="543"/>
      <c r="G102" s="543"/>
      <c r="H102" s="543"/>
      <c r="I102" s="543"/>
      <c r="J102" s="543"/>
      <c r="K102" s="544"/>
      <c r="L102" s="545"/>
      <c r="M102" s="546"/>
      <c r="N102" s="546"/>
      <c r="O102" s="546"/>
      <c r="P102" s="546"/>
      <c r="Q102" s="546"/>
      <c r="R102" s="546"/>
      <c r="S102" s="546"/>
      <c r="T102" s="546"/>
      <c r="U102" s="546"/>
      <c r="V102" s="547"/>
      <c r="W102" s="547"/>
      <c r="X102" s="547"/>
      <c r="Y102" s="548"/>
      <c r="Z102" s="548"/>
      <c r="AA102" s="548"/>
      <c r="AB102" s="548"/>
      <c r="AC102" s="13"/>
      <c r="AD102" s="13"/>
      <c r="AE102" s="13"/>
    </row>
    <row r="103" spans="1:31" s="27" customFormat="1" ht="15.75">
      <c r="A103" s="542"/>
      <c r="B103" s="543"/>
      <c r="C103" s="544"/>
      <c r="D103" s="544"/>
      <c r="E103" s="544"/>
      <c r="F103" s="543"/>
      <c r="G103" s="543"/>
      <c r="H103" s="543"/>
      <c r="I103" s="543"/>
      <c r="J103" s="543"/>
      <c r="K103" s="544"/>
      <c r="L103" s="545"/>
      <c r="M103" s="546"/>
      <c r="N103" s="546"/>
      <c r="O103" s="546"/>
      <c r="P103" s="546"/>
      <c r="Q103" s="546"/>
      <c r="R103" s="546"/>
      <c r="S103" s="546"/>
      <c r="T103" s="546"/>
      <c r="U103" s="546"/>
      <c r="V103" s="547"/>
      <c r="W103" s="547"/>
      <c r="X103" s="547"/>
      <c r="Y103" s="548"/>
      <c r="Z103" s="548"/>
      <c r="AA103" s="548"/>
      <c r="AB103" s="548"/>
      <c r="AC103" s="13"/>
      <c r="AD103" s="13"/>
      <c r="AE103" s="13"/>
    </row>
    <row r="104" spans="1:31" s="27" customFormat="1" ht="15.75">
      <c r="A104" s="542"/>
      <c r="B104" s="543"/>
      <c r="C104" s="544"/>
      <c r="D104" s="544"/>
      <c r="E104" s="544"/>
      <c r="F104" s="543"/>
      <c r="G104" s="543"/>
      <c r="H104" s="543"/>
      <c r="I104" s="543"/>
      <c r="J104" s="543"/>
      <c r="K104" s="544"/>
      <c r="L104" s="545"/>
      <c r="M104" s="546"/>
      <c r="N104" s="546"/>
      <c r="O104" s="546"/>
      <c r="P104" s="546"/>
      <c r="Q104" s="546"/>
      <c r="R104" s="546"/>
      <c r="S104" s="546"/>
      <c r="T104" s="546"/>
      <c r="U104" s="546"/>
      <c r="V104" s="547"/>
      <c r="W104" s="547"/>
      <c r="X104" s="547"/>
      <c r="Y104" s="548"/>
      <c r="Z104" s="548"/>
      <c r="AA104" s="548"/>
      <c r="AB104" s="548"/>
      <c r="AC104" s="13"/>
      <c r="AD104" s="13"/>
      <c r="AE104" s="13"/>
    </row>
    <row r="105" spans="1:31" s="27" customFormat="1" ht="15.75">
      <c r="A105" s="542"/>
      <c r="B105" s="543"/>
      <c r="C105" s="544"/>
      <c r="D105" s="544"/>
      <c r="E105" s="544"/>
      <c r="F105" s="543"/>
      <c r="G105" s="543"/>
      <c r="H105" s="543"/>
      <c r="I105" s="543"/>
      <c r="J105" s="543"/>
      <c r="K105" s="544"/>
      <c r="L105" s="545"/>
      <c r="M105" s="546"/>
      <c r="N105" s="546"/>
      <c r="O105" s="546"/>
      <c r="P105" s="546"/>
      <c r="Q105" s="546"/>
      <c r="R105" s="546"/>
      <c r="S105" s="546"/>
      <c r="T105" s="546"/>
      <c r="U105" s="546"/>
      <c r="V105" s="547"/>
      <c r="W105" s="547"/>
      <c r="X105" s="547"/>
      <c r="Y105" s="548"/>
      <c r="Z105" s="548"/>
      <c r="AA105" s="548"/>
      <c r="AB105" s="548"/>
      <c r="AC105" s="13"/>
      <c r="AD105" s="13"/>
      <c r="AE105" s="13"/>
    </row>
    <row r="106" spans="1:31" s="27" customFormat="1" ht="15.75">
      <c r="A106" s="542"/>
      <c r="B106" s="543"/>
      <c r="C106" s="544"/>
      <c r="D106" s="544"/>
      <c r="E106" s="544"/>
      <c r="F106" s="543"/>
      <c r="G106" s="543"/>
      <c r="H106" s="543"/>
      <c r="I106" s="543"/>
      <c r="J106" s="543"/>
      <c r="K106" s="544"/>
      <c r="L106" s="545"/>
      <c r="M106" s="546"/>
      <c r="N106" s="546"/>
      <c r="O106" s="546"/>
      <c r="P106" s="546"/>
      <c r="Q106" s="546"/>
      <c r="R106" s="546"/>
      <c r="S106" s="546"/>
      <c r="T106" s="546"/>
      <c r="U106" s="546"/>
      <c r="V106" s="547"/>
      <c r="W106" s="547"/>
      <c r="X106" s="547"/>
      <c r="Y106" s="548"/>
      <c r="Z106" s="548"/>
      <c r="AA106" s="548"/>
      <c r="AB106" s="548"/>
      <c r="AC106" s="13"/>
      <c r="AD106" s="13"/>
      <c r="AE106" s="13"/>
    </row>
    <row r="107" spans="1:31" s="27" customFormat="1" ht="18.75" customHeight="1">
      <c r="A107" s="542"/>
      <c r="B107" s="543"/>
      <c r="C107" s="544"/>
      <c r="D107" s="544"/>
      <c r="E107" s="544"/>
      <c r="F107" s="543"/>
      <c r="G107" s="543"/>
      <c r="H107" s="543"/>
      <c r="I107" s="543"/>
      <c r="J107" s="543"/>
      <c r="K107" s="544"/>
      <c r="L107" s="545"/>
      <c r="M107" s="546"/>
      <c r="N107" s="546"/>
      <c r="O107" s="546"/>
      <c r="P107" s="546"/>
      <c r="Q107" s="546"/>
      <c r="R107" s="546"/>
      <c r="S107" s="546"/>
      <c r="T107" s="546"/>
      <c r="U107" s="546"/>
      <c r="V107" s="547"/>
      <c r="W107" s="547"/>
      <c r="X107" s="547"/>
      <c r="Y107" s="548"/>
      <c r="Z107" s="548"/>
      <c r="AA107" s="548"/>
      <c r="AB107" s="548"/>
      <c r="AC107" s="13"/>
      <c r="AD107" s="13"/>
      <c r="AE107" s="13"/>
    </row>
    <row r="108" spans="1:31" s="27" customFormat="1" ht="15.75">
      <c r="A108" s="542"/>
      <c r="B108" s="543"/>
      <c r="C108" s="544"/>
      <c r="D108" s="544"/>
      <c r="E108" s="544"/>
      <c r="F108" s="543"/>
      <c r="G108" s="543"/>
      <c r="H108" s="543"/>
      <c r="I108" s="543"/>
      <c r="J108" s="543"/>
      <c r="K108" s="544"/>
      <c r="L108" s="545"/>
      <c r="M108" s="546"/>
      <c r="N108" s="546"/>
      <c r="O108" s="546"/>
      <c r="P108" s="546"/>
      <c r="Q108" s="546"/>
      <c r="R108" s="546"/>
      <c r="S108" s="546"/>
      <c r="T108" s="546"/>
      <c r="U108" s="546"/>
      <c r="V108" s="547"/>
      <c r="W108" s="547"/>
      <c r="X108" s="547"/>
      <c r="Y108" s="548"/>
      <c r="Z108" s="548"/>
      <c r="AA108" s="548"/>
      <c r="AB108" s="548"/>
      <c r="AC108" s="13"/>
      <c r="AD108" s="13"/>
      <c r="AE108" s="13"/>
    </row>
    <row r="109" spans="1:31" s="27" customFormat="1" ht="15.75">
      <c r="A109" s="542"/>
      <c r="B109" s="543"/>
      <c r="C109" s="544"/>
      <c r="D109" s="544"/>
      <c r="E109" s="544"/>
      <c r="F109" s="543"/>
      <c r="G109" s="543"/>
      <c r="H109" s="543"/>
      <c r="I109" s="543"/>
      <c r="J109" s="543"/>
      <c r="K109" s="544"/>
      <c r="L109" s="545"/>
      <c r="M109" s="546"/>
      <c r="N109" s="546"/>
      <c r="O109" s="546"/>
      <c r="P109" s="546"/>
      <c r="Q109" s="546"/>
      <c r="R109" s="546"/>
      <c r="S109" s="546"/>
      <c r="T109" s="546"/>
      <c r="U109" s="546"/>
      <c r="V109" s="547"/>
      <c r="W109" s="547"/>
      <c r="X109" s="547"/>
      <c r="Y109" s="548"/>
      <c r="Z109" s="548"/>
      <c r="AA109" s="548"/>
      <c r="AB109" s="548"/>
      <c r="AC109" s="13"/>
      <c r="AD109" s="13"/>
      <c r="AE109" s="13"/>
    </row>
    <row r="110" spans="1:31" s="27" customFormat="1" ht="15.75">
      <c r="A110" s="542"/>
      <c r="B110" s="543"/>
      <c r="C110" s="544"/>
      <c r="D110" s="544"/>
      <c r="E110" s="544"/>
      <c r="F110" s="543"/>
      <c r="G110" s="543"/>
      <c r="H110" s="543"/>
      <c r="I110" s="543"/>
      <c r="J110" s="543"/>
      <c r="K110" s="544"/>
      <c r="L110" s="545"/>
      <c r="M110" s="546"/>
      <c r="N110" s="546"/>
      <c r="O110" s="546"/>
      <c r="P110" s="546"/>
      <c r="Q110" s="546"/>
      <c r="R110" s="546"/>
      <c r="S110" s="546"/>
      <c r="T110" s="546"/>
      <c r="U110" s="546"/>
      <c r="V110" s="547"/>
      <c r="W110" s="547"/>
      <c r="X110" s="547"/>
      <c r="Y110" s="548"/>
      <c r="Z110" s="548"/>
      <c r="AA110" s="548"/>
      <c r="AB110" s="548"/>
      <c r="AC110" s="13"/>
      <c r="AD110" s="13"/>
      <c r="AE110" s="13"/>
    </row>
    <row r="111" spans="1:31" s="27" customFormat="1" ht="15.75">
      <c r="A111" s="542"/>
      <c r="B111" s="543"/>
      <c r="C111" s="544"/>
      <c r="D111" s="544"/>
      <c r="E111" s="544"/>
      <c r="F111" s="543"/>
      <c r="G111" s="543"/>
      <c r="H111" s="543"/>
      <c r="I111" s="543"/>
      <c r="J111" s="543"/>
      <c r="K111" s="544"/>
      <c r="L111" s="545"/>
      <c r="M111" s="546"/>
      <c r="N111" s="546"/>
      <c r="O111" s="546"/>
      <c r="P111" s="546"/>
      <c r="Q111" s="546"/>
      <c r="R111" s="546"/>
      <c r="S111" s="546"/>
      <c r="T111" s="546"/>
      <c r="U111" s="546"/>
      <c r="V111" s="547"/>
      <c r="W111" s="547"/>
      <c r="X111" s="547"/>
      <c r="Y111" s="548"/>
      <c r="Z111" s="548"/>
      <c r="AA111" s="548"/>
      <c r="AB111" s="548"/>
      <c r="AC111" s="13"/>
      <c r="AD111" s="13"/>
      <c r="AE111" s="13"/>
    </row>
    <row r="112" spans="1:31" s="27" customFormat="1" ht="15.75">
      <c r="A112" s="542"/>
      <c r="B112" s="548"/>
      <c r="C112" s="547"/>
      <c r="D112" s="549"/>
      <c r="E112" s="549"/>
      <c r="F112" s="547"/>
      <c r="G112" s="547"/>
      <c r="H112" s="548"/>
      <c r="I112" s="548"/>
      <c r="J112" s="548"/>
      <c r="K112" s="548"/>
      <c r="L112" s="550"/>
      <c r="M112" s="548"/>
      <c r="N112" s="548"/>
      <c r="O112" s="548"/>
      <c r="P112" s="548"/>
      <c r="Q112" s="548"/>
      <c r="R112" s="548"/>
      <c r="S112" s="548"/>
      <c r="T112" s="548"/>
      <c r="U112" s="548"/>
      <c r="V112" s="551"/>
      <c r="W112" s="551"/>
      <c r="X112" s="551"/>
      <c r="Y112" s="548"/>
      <c r="Z112" s="548"/>
      <c r="AA112" s="548"/>
      <c r="AB112" s="548"/>
      <c r="AC112" s="13"/>
      <c r="AD112" s="13"/>
      <c r="AE112" s="13"/>
    </row>
    <row r="113" spans="1:31" s="27" customFormat="1" ht="15.75">
      <c r="A113" s="542"/>
      <c r="B113" s="548"/>
      <c r="C113" s="547"/>
      <c r="D113" s="549"/>
      <c r="E113" s="549"/>
      <c r="F113" s="547"/>
      <c r="G113" s="547"/>
      <c r="H113" s="548"/>
      <c r="I113" s="548"/>
      <c r="J113" s="548"/>
      <c r="K113" s="548"/>
      <c r="L113" s="550"/>
      <c r="M113" s="548"/>
      <c r="N113" s="548"/>
      <c r="O113" s="548"/>
      <c r="P113" s="548"/>
      <c r="Q113" s="548"/>
      <c r="R113" s="548"/>
      <c r="S113" s="548"/>
      <c r="T113" s="548"/>
      <c r="U113" s="548"/>
      <c r="V113" s="551"/>
      <c r="W113" s="551"/>
      <c r="X113" s="551"/>
      <c r="Y113" s="548"/>
      <c r="Z113" s="548"/>
      <c r="AA113" s="548"/>
      <c r="AB113" s="548"/>
      <c r="AC113" s="17"/>
      <c r="AD113" s="13"/>
      <c r="AE113" s="13"/>
    </row>
    <row r="114" spans="23:29" ht="15.75">
      <c r="W114" s="552"/>
      <c r="X114" s="552"/>
      <c r="Y114" s="552"/>
      <c r="Z114" s="552"/>
      <c r="AA114" s="552"/>
      <c r="AB114" s="552"/>
      <c r="AC114" s="14"/>
    </row>
    <row r="115" spans="23:29" ht="15.75">
      <c r="W115" s="547"/>
      <c r="X115" s="547"/>
      <c r="Y115" s="547"/>
      <c r="Z115" s="547"/>
      <c r="AA115" s="547"/>
      <c r="AB115" s="547"/>
      <c r="AC115" s="14"/>
    </row>
    <row r="116" spans="23:29" ht="15.75">
      <c r="W116" s="547"/>
      <c r="X116" s="547"/>
      <c r="Y116" s="547"/>
      <c r="Z116" s="547"/>
      <c r="AA116" s="547"/>
      <c r="AB116" s="547"/>
      <c r="AC116" s="14"/>
    </row>
    <row r="117" spans="23:28" ht="15.75">
      <c r="W117" s="547"/>
      <c r="X117" s="547"/>
      <c r="Y117" s="547"/>
      <c r="Z117" s="547"/>
      <c r="AA117" s="547"/>
      <c r="AB117" s="547"/>
    </row>
  </sheetData>
  <sheetProtection/>
  <mergeCells count="83">
    <mergeCell ref="O23:P23"/>
    <mergeCell ref="R23:S23"/>
    <mergeCell ref="U23:V23"/>
    <mergeCell ref="X23:Y23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U15:V15"/>
    <mergeCell ref="X15:Y15"/>
    <mergeCell ref="O18:P18"/>
    <mergeCell ref="R18:S18"/>
    <mergeCell ref="U18:V18"/>
    <mergeCell ref="X18:Y18"/>
    <mergeCell ref="A1:AB1"/>
    <mergeCell ref="I3:L3"/>
    <mergeCell ref="W4:Y4"/>
    <mergeCell ref="F5:F7"/>
    <mergeCell ref="C4:C7"/>
    <mergeCell ref="G2:G7"/>
    <mergeCell ref="J4:L4"/>
    <mergeCell ref="N2:AE3"/>
    <mergeCell ref="A2:A7"/>
    <mergeCell ref="N4:P4"/>
    <mergeCell ref="B2:B7"/>
    <mergeCell ref="N5:AB5"/>
    <mergeCell ref="E5:E7"/>
    <mergeCell ref="A65:B65"/>
    <mergeCell ref="Z4:AB4"/>
    <mergeCell ref="H2:M2"/>
    <mergeCell ref="M3:M7"/>
    <mergeCell ref="C2:F3"/>
    <mergeCell ref="O15:P15"/>
    <mergeCell ref="R15:S15"/>
    <mergeCell ref="E4:F4"/>
    <mergeCell ref="Z84:AB84"/>
    <mergeCell ref="D4:D7"/>
    <mergeCell ref="A83:M83"/>
    <mergeCell ref="A45:F45"/>
    <mergeCell ref="J5:J7"/>
    <mergeCell ref="A24:F24"/>
    <mergeCell ref="A72:F72"/>
    <mergeCell ref="A67:F67"/>
    <mergeCell ref="T4:V4"/>
    <mergeCell ref="A25:AB25"/>
    <mergeCell ref="A9:AB9"/>
    <mergeCell ref="Q4:S4"/>
    <mergeCell ref="K5:K7"/>
    <mergeCell ref="J90:N90"/>
    <mergeCell ref="A84:M84"/>
    <mergeCell ref="A73:AB73"/>
    <mergeCell ref="A75:F75"/>
    <mergeCell ref="A78:F78"/>
    <mergeCell ref="J88:N88"/>
    <mergeCell ref="J89:N89"/>
    <mergeCell ref="A81:M81"/>
    <mergeCell ref="L78:M78"/>
    <mergeCell ref="A79:M79"/>
    <mergeCell ref="B85:T85"/>
    <mergeCell ref="A80:M80"/>
    <mergeCell ref="A82:M82"/>
    <mergeCell ref="I4:I7"/>
    <mergeCell ref="W84:Y84"/>
    <mergeCell ref="A69:AB69"/>
    <mergeCell ref="H3:H7"/>
    <mergeCell ref="A10:AB10"/>
    <mergeCell ref="A46:AB46"/>
    <mergeCell ref="N84:P84"/>
    <mergeCell ref="Q84:S84"/>
    <mergeCell ref="T84:V84"/>
    <mergeCell ref="L5:L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99"/>
  <sheetViews>
    <sheetView zoomScale="90" zoomScaleNormal="90" zoomScaleSheetLayoutView="75" zoomScalePageLayoutView="0" workbookViewId="0" topLeftCell="A1">
      <pane ySplit="10" topLeftCell="A36" activePane="bottomLeft" state="frozen"/>
      <selection pane="topLeft" activeCell="A1" sqref="A1"/>
      <selection pane="bottomLeft" activeCell="B40" sqref="B40"/>
    </sheetView>
  </sheetViews>
  <sheetFormatPr defaultColWidth="9.00390625" defaultRowHeight="12.75"/>
  <cols>
    <col min="1" max="1" width="6.125" style="12" customWidth="1"/>
    <col min="2" max="2" width="35.125" style="13" customWidth="1"/>
    <col min="3" max="3" width="6.25390625" style="14" customWidth="1"/>
    <col min="4" max="4" width="6.25390625" style="15" customWidth="1"/>
    <col min="5" max="5" width="4.75390625" style="14" customWidth="1"/>
    <col min="6" max="6" width="6.25390625" style="14" customWidth="1"/>
    <col min="7" max="8" width="8.625" style="13" customWidth="1"/>
    <col min="9" max="9" width="5.875" style="13" customWidth="1"/>
    <col min="10" max="10" width="4.625" style="13" hidden="1" customWidth="1"/>
    <col min="11" max="11" width="5.375" style="13" hidden="1" customWidth="1"/>
    <col min="12" max="12" width="4.75390625" style="13" hidden="1" customWidth="1"/>
    <col min="13" max="13" width="0" style="13" hidden="1" customWidth="1"/>
    <col min="14" max="14" width="6.375" style="13" customWidth="1"/>
    <col min="15" max="15" width="6.625" style="13" customWidth="1"/>
    <col min="16" max="16" width="6.25390625" style="13" customWidth="1"/>
    <col min="17" max="17" width="7.75390625" style="13" customWidth="1"/>
    <col min="18" max="18" width="6.875" style="125" bestFit="1" customWidth="1"/>
    <col min="19" max="19" width="6.875" style="13" bestFit="1" customWidth="1"/>
    <col min="20" max="20" width="6.875" style="125" bestFit="1" customWidth="1"/>
    <col min="21" max="21" width="6.875" style="13" bestFit="1" customWidth="1"/>
    <col min="22" max="22" width="6.875" style="125" bestFit="1" customWidth="1"/>
    <col min="23" max="23" width="7.75390625" style="16" customWidth="1"/>
    <col min="24" max="24" width="6.875" style="126" customWidth="1"/>
    <col min="25" max="25" width="6.875" style="127" customWidth="1"/>
    <col min="26" max="26" width="7.125" style="125" customWidth="1"/>
    <col min="27" max="27" width="8.00390625" style="13" customWidth="1"/>
    <col min="28" max="28" width="2.875" style="13" customWidth="1"/>
    <col min="29" max="16384" width="9.125" style="13" customWidth="1"/>
  </cols>
  <sheetData>
    <row r="1" spans="2:16" ht="5.25" customHeight="1">
      <c r="B1" s="790"/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0"/>
      <c r="P1" s="790"/>
    </row>
    <row r="2" spans="2:27" ht="40.5" customHeight="1" thickBot="1">
      <c r="B2" s="791" t="s">
        <v>135</v>
      </c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</row>
    <row r="3" spans="1:27" s="27" customFormat="1" ht="27.75" customHeight="1" thickBot="1">
      <c r="A3" s="792" t="s">
        <v>136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4"/>
    </row>
    <row r="4" spans="1:27" s="27" customFormat="1" ht="18.75" customHeight="1">
      <c r="A4" s="795" t="s">
        <v>24</v>
      </c>
      <c r="B4" s="782" t="s">
        <v>137</v>
      </c>
      <c r="C4" s="782" t="s">
        <v>138</v>
      </c>
      <c r="D4" s="782"/>
      <c r="E4" s="788" t="s">
        <v>139</v>
      </c>
      <c r="F4" s="788" t="s">
        <v>140</v>
      </c>
      <c r="G4" s="782" t="s">
        <v>141</v>
      </c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3" t="s">
        <v>142</v>
      </c>
      <c r="S4" s="783"/>
      <c r="T4" s="783"/>
      <c r="U4" s="783"/>
      <c r="V4" s="783"/>
      <c r="W4" s="783"/>
      <c r="X4" s="783"/>
      <c r="Y4" s="783"/>
      <c r="Z4" s="783"/>
      <c r="AA4" s="783"/>
    </row>
    <row r="5" spans="1:27" s="27" customFormat="1" ht="24.75" customHeight="1">
      <c r="A5" s="796"/>
      <c r="B5" s="797"/>
      <c r="C5" s="797"/>
      <c r="D5" s="797"/>
      <c r="E5" s="785"/>
      <c r="F5" s="785"/>
      <c r="G5" s="785" t="s">
        <v>143</v>
      </c>
      <c r="H5" s="798" t="s">
        <v>144</v>
      </c>
      <c r="I5" s="799"/>
      <c r="J5" s="799"/>
      <c r="K5" s="799"/>
      <c r="L5" s="799"/>
      <c r="M5" s="799"/>
      <c r="N5" s="799"/>
      <c r="O5" s="799"/>
      <c r="P5" s="800"/>
      <c r="Q5" s="785" t="s">
        <v>145</v>
      </c>
      <c r="R5" s="784"/>
      <c r="S5" s="784"/>
      <c r="T5" s="784"/>
      <c r="U5" s="784"/>
      <c r="V5" s="784"/>
      <c r="W5" s="784"/>
      <c r="X5" s="784"/>
      <c r="Y5" s="784"/>
      <c r="Z5" s="784"/>
      <c r="AA5" s="784"/>
    </row>
    <row r="6" spans="1:27" s="27" customFormat="1" ht="18" customHeight="1">
      <c r="A6" s="796"/>
      <c r="B6" s="797"/>
      <c r="C6" s="785" t="s">
        <v>25</v>
      </c>
      <c r="D6" s="785" t="s">
        <v>26</v>
      </c>
      <c r="E6" s="785"/>
      <c r="F6" s="785"/>
      <c r="G6" s="785"/>
      <c r="H6" s="786" t="s">
        <v>146</v>
      </c>
      <c r="I6" s="785" t="s">
        <v>147</v>
      </c>
      <c r="J6" s="785" t="s">
        <v>148</v>
      </c>
      <c r="K6" s="789" t="s">
        <v>149</v>
      </c>
      <c r="L6" s="789" t="s">
        <v>150</v>
      </c>
      <c r="M6" s="789" t="s">
        <v>151</v>
      </c>
      <c r="N6" s="785" t="s">
        <v>152</v>
      </c>
      <c r="O6" s="785" t="s">
        <v>48</v>
      </c>
      <c r="P6" s="785" t="s">
        <v>153</v>
      </c>
      <c r="Q6" s="785"/>
      <c r="R6" s="784" t="s">
        <v>154</v>
      </c>
      <c r="S6" s="784"/>
      <c r="T6" s="784" t="s">
        <v>155</v>
      </c>
      <c r="U6" s="784"/>
      <c r="V6" s="784" t="s">
        <v>156</v>
      </c>
      <c r="W6" s="784"/>
      <c r="X6" s="801" t="s">
        <v>157</v>
      </c>
      <c r="Y6" s="801"/>
      <c r="Z6" s="784" t="s">
        <v>158</v>
      </c>
      <c r="AA6" s="784"/>
    </row>
    <row r="7" spans="1:27" s="27" customFormat="1" ht="15.75">
      <c r="A7" s="796"/>
      <c r="B7" s="797"/>
      <c r="C7" s="785"/>
      <c r="D7" s="785"/>
      <c r="E7" s="785"/>
      <c r="F7" s="785"/>
      <c r="G7" s="785"/>
      <c r="H7" s="787"/>
      <c r="I7" s="785"/>
      <c r="J7" s="785"/>
      <c r="K7" s="789"/>
      <c r="L7" s="789"/>
      <c r="M7" s="789"/>
      <c r="N7" s="785"/>
      <c r="O7" s="785"/>
      <c r="P7" s="785"/>
      <c r="Q7" s="785"/>
      <c r="R7" s="128">
        <v>1</v>
      </c>
      <c r="S7" s="129">
        <v>2.3</v>
      </c>
      <c r="T7" s="128">
        <v>4</v>
      </c>
      <c r="U7" s="129">
        <v>5.6</v>
      </c>
      <c r="V7" s="128">
        <v>7</v>
      </c>
      <c r="W7" s="129">
        <v>8.9</v>
      </c>
      <c r="X7" s="130">
        <v>10</v>
      </c>
      <c r="Y7" s="131">
        <v>11.12</v>
      </c>
      <c r="Z7" s="132">
        <v>13</v>
      </c>
      <c r="AA7" s="133">
        <v>14.15</v>
      </c>
    </row>
    <row r="8" spans="1:27" s="27" customFormat="1" ht="15.75">
      <c r="A8" s="796"/>
      <c r="B8" s="797"/>
      <c r="C8" s="785"/>
      <c r="D8" s="785"/>
      <c r="E8" s="785"/>
      <c r="F8" s="785"/>
      <c r="G8" s="785"/>
      <c r="H8" s="787"/>
      <c r="I8" s="785"/>
      <c r="J8" s="785"/>
      <c r="K8" s="789"/>
      <c r="L8" s="789"/>
      <c r="M8" s="789"/>
      <c r="N8" s="785"/>
      <c r="O8" s="785"/>
      <c r="P8" s="785"/>
      <c r="Q8" s="785"/>
      <c r="R8" s="784" t="s">
        <v>159</v>
      </c>
      <c r="S8" s="784"/>
      <c r="T8" s="784"/>
      <c r="U8" s="784"/>
      <c r="V8" s="784"/>
      <c r="W8" s="784"/>
      <c r="X8" s="784"/>
      <c r="Y8" s="784"/>
      <c r="Z8" s="784"/>
      <c r="AA8" s="784"/>
    </row>
    <row r="9" spans="1:27" s="27" customFormat="1" ht="29.25" customHeight="1">
      <c r="A9" s="796"/>
      <c r="B9" s="797"/>
      <c r="C9" s="785"/>
      <c r="D9" s="785"/>
      <c r="E9" s="785"/>
      <c r="F9" s="785"/>
      <c r="G9" s="785"/>
      <c r="H9" s="788"/>
      <c r="I9" s="785"/>
      <c r="J9" s="785"/>
      <c r="K9" s="789"/>
      <c r="L9" s="789"/>
      <c r="M9" s="789"/>
      <c r="N9" s="785"/>
      <c r="O9" s="785"/>
      <c r="P9" s="785"/>
      <c r="Q9" s="785"/>
      <c r="R9" s="132">
        <v>15</v>
      </c>
      <c r="S9" s="68">
        <v>19</v>
      </c>
      <c r="T9" s="132">
        <v>15</v>
      </c>
      <c r="U9" s="68">
        <v>19</v>
      </c>
      <c r="V9" s="132">
        <v>15</v>
      </c>
      <c r="W9" s="68">
        <v>19</v>
      </c>
      <c r="X9" s="130">
        <v>15</v>
      </c>
      <c r="Y9" s="130">
        <v>19</v>
      </c>
      <c r="Z9" s="132">
        <v>15</v>
      </c>
      <c r="AA9" s="68">
        <v>8</v>
      </c>
    </row>
    <row r="10" spans="1:27" s="27" customFormat="1" ht="16.5" thickBot="1">
      <c r="A10" s="134">
        <v>1</v>
      </c>
      <c r="B10" s="135">
        <v>2</v>
      </c>
      <c r="C10" s="136">
        <v>3</v>
      </c>
      <c r="D10" s="136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  <c r="M10" s="136">
        <v>13</v>
      </c>
      <c r="N10" s="136">
        <v>10</v>
      </c>
      <c r="O10" s="136">
        <v>11</v>
      </c>
      <c r="P10" s="136">
        <v>12</v>
      </c>
      <c r="Q10" s="136">
        <v>13</v>
      </c>
      <c r="R10" s="137">
        <v>14</v>
      </c>
      <c r="S10" s="136">
        <v>15</v>
      </c>
      <c r="T10" s="137">
        <v>16</v>
      </c>
      <c r="U10" s="136">
        <v>17</v>
      </c>
      <c r="V10" s="137">
        <v>18</v>
      </c>
      <c r="W10" s="136">
        <v>19</v>
      </c>
      <c r="X10" s="138">
        <v>20</v>
      </c>
      <c r="Y10" s="138">
        <v>21</v>
      </c>
      <c r="Z10" s="137">
        <v>22</v>
      </c>
      <c r="AA10" s="136">
        <v>23</v>
      </c>
    </row>
    <row r="11" spans="1:27" s="27" customFormat="1" ht="29.25" customHeight="1" thickBot="1">
      <c r="A11" s="802" t="s">
        <v>160</v>
      </c>
      <c r="B11" s="803"/>
      <c r="C11" s="803"/>
      <c r="D11" s="803"/>
      <c r="E11" s="803"/>
      <c r="F11" s="803"/>
      <c r="G11" s="803"/>
      <c r="H11" s="803"/>
      <c r="I11" s="803"/>
      <c r="J11" s="803"/>
      <c r="K11" s="803"/>
      <c r="L11" s="803"/>
      <c r="M11" s="803"/>
      <c r="N11" s="803"/>
      <c r="O11" s="803"/>
      <c r="P11" s="803"/>
      <c r="Q11" s="803"/>
      <c r="R11" s="803"/>
      <c r="S11" s="803"/>
      <c r="T11" s="803"/>
      <c r="U11" s="803"/>
      <c r="V11" s="803"/>
      <c r="W11" s="803"/>
      <c r="X11" s="803"/>
      <c r="Y11" s="803"/>
      <c r="Z11" s="803"/>
      <c r="AA11" s="804"/>
    </row>
    <row r="12" spans="1:27" s="27" customFormat="1" ht="24.75" customHeight="1">
      <c r="A12" s="41">
        <v>1</v>
      </c>
      <c r="B12" s="141" t="s">
        <v>161</v>
      </c>
      <c r="C12" s="142">
        <v>1</v>
      </c>
      <c r="D12" s="142"/>
      <c r="E12" s="143"/>
      <c r="F12" s="142">
        <f aca="true" t="shared" si="0" ref="F12:F17">G12/36</f>
        <v>3</v>
      </c>
      <c r="G12" s="142">
        <v>108</v>
      </c>
      <c r="H12" s="142">
        <v>14</v>
      </c>
      <c r="I12" s="142" t="s">
        <v>96</v>
      </c>
      <c r="J12" s="142"/>
      <c r="K12" s="142"/>
      <c r="L12" s="142"/>
      <c r="M12" s="144"/>
      <c r="N12" s="144"/>
      <c r="O12" s="145" t="s">
        <v>162</v>
      </c>
      <c r="P12" s="146">
        <v>6</v>
      </c>
      <c r="Q12" s="145">
        <f>G12-H12</f>
        <v>94</v>
      </c>
      <c r="R12" s="147" t="s">
        <v>163</v>
      </c>
      <c r="S12" s="144"/>
      <c r="T12" s="147"/>
      <c r="U12" s="144"/>
      <c r="V12" s="147"/>
      <c r="W12" s="148"/>
      <c r="X12" s="149"/>
      <c r="Y12" s="150"/>
      <c r="Z12" s="151"/>
      <c r="AA12" s="152"/>
    </row>
    <row r="13" spans="1:27" s="30" customFormat="1" ht="23.25" customHeight="1">
      <c r="A13" s="153">
        <v>2</v>
      </c>
      <c r="B13" s="154" t="s">
        <v>164</v>
      </c>
      <c r="C13" s="155"/>
      <c r="D13" s="155" t="s">
        <v>44</v>
      </c>
      <c r="E13" s="156"/>
      <c r="F13" s="91">
        <f t="shared" si="0"/>
        <v>7.5</v>
      </c>
      <c r="G13" s="157">
        <v>270</v>
      </c>
      <c r="H13" s="157">
        <v>32</v>
      </c>
      <c r="I13" s="157" t="s">
        <v>165</v>
      </c>
      <c r="J13" s="158"/>
      <c r="K13" s="158"/>
      <c r="L13" s="91"/>
      <c r="M13" s="159"/>
      <c r="N13" s="159"/>
      <c r="O13" s="159" t="s">
        <v>166</v>
      </c>
      <c r="P13" s="160">
        <v>4</v>
      </c>
      <c r="Q13" s="161">
        <f>G13-H13</f>
        <v>238</v>
      </c>
      <c r="R13" s="162" t="s">
        <v>167</v>
      </c>
      <c r="S13" s="159"/>
      <c r="T13" s="162"/>
      <c r="U13" s="159"/>
      <c r="V13" s="162"/>
      <c r="W13" s="163"/>
      <c r="X13" s="164"/>
      <c r="Y13" s="165"/>
      <c r="Z13" s="166"/>
      <c r="AA13" s="167"/>
    </row>
    <row r="14" spans="1:27" s="30" customFormat="1" ht="24" customHeight="1">
      <c r="A14" s="91">
        <v>3</v>
      </c>
      <c r="B14" s="154" t="s">
        <v>168</v>
      </c>
      <c r="C14" s="158">
        <v>1</v>
      </c>
      <c r="D14" s="155"/>
      <c r="E14" s="156"/>
      <c r="F14" s="168">
        <f t="shared" si="0"/>
        <v>3</v>
      </c>
      <c r="G14" s="157">
        <v>108</v>
      </c>
      <c r="H14" s="157">
        <v>30</v>
      </c>
      <c r="I14" s="157" t="s">
        <v>169</v>
      </c>
      <c r="J14" s="158"/>
      <c r="K14" s="158"/>
      <c r="L14" s="91"/>
      <c r="M14" s="159"/>
      <c r="N14" s="159"/>
      <c r="O14" s="159" t="s">
        <v>170</v>
      </c>
      <c r="P14" s="160">
        <v>6</v>
      </c>
      <c r="Q14" s="161">
        <f>G14-H14</f>
        <v>78</v>
      </c>
      <c r="R14" s="162" t="s">
        <v>171</v>
      </c>
      <c r="S14" s="159"/>
      <c r="T14" s="162"/>
      <c r="U14" s="159"/>
      <c r="V14" s="162"/>
      <c r="W14" s="163"/>
      <c r="X14" s="164"/>
      <c r="Y14" s="165"/>
      <c r="Z14" s="166"/>
      <c r="AA14" s="167"/>
    </row>
    <row r="15" spans="1:27" s="27" customFormat="1" ht="21" customHeight="1">
      <c r="A15" s="91">
        <v>4</v>
      </c>
      <c r="B15" s="169" t="s">
        <v>172</v>
      </c>
      <c r="C15" s="170"/>
      <c r="D15" s="171" t="s">
        <v>44</v>
      </c>
      <c r="E15" s="172"/>
      <c r="F15" s="170">
        <f t="shared" si="0"/>
        <v>2.5</v>
      </c>
      <c r="G15" s="170">
        <v>90</v>
      </c>
      <c r="H15" s="170">
        <v>20</v>
      </c>
      <c r="I15" s="170" t="s">
        <v>173</v>
      </c>
      <c r="J15" s="170"/>
      <c r="K15" s="170"/>
      <c r="L15" s="170"/>
      <c r="M15" s="171"/>
      <c r="N15" s="171"/>
      <c r="O15" s="173" t="s">
        <v>174</v>
      </c>
      <c r="P15" s="174">
        <v>4</v>
      </c>
      <c r="Q15" s="173">
        <f>G15-H15</f>
        <v>70</v>
      </c>
      <c r="R15" s="175" t="s">
        <v>175</v>
      </c>
      <c r="S15" s="171"/>
      <c r="T15" s="175"/>
      <c r="U15" s="171"/>
      <c r="V15" s="175"/>
      <c r="W15" s="163"/>
      <c r="X15" s="164"/>
      <c r="Y15" s="165"/>
      <c r="Z15" s="166"/>
      <c r="AA15" s="167"/>
    </row>
    <row r="16" spans="1:27" s="30" customFormat="1" ht="33" customHeight="1" thickBot="1">
      <c r="A16" s="42">
        <v>5</v>
      </c>
      <c r="B16" s="176" t="s">
        <v>176</v>
      </c>
      <c r="C16" s="177"/>
      <c r="D16" s="178" t="s">
        <v>44</v>
      </c>
      <c r="E16" s="179"/>
      <c r="F16" s="180">
        <f t="shared" si="0"/>
        <v>3</v>
      </c>
      <c r="G16" s="181">
        <v>108</v>
      </c>
      <c r="H16" s="181">
        <v>28</v>
      </c>
      <c r="I16" s="182" t="s">
        <v>177</v>
      </c>
      <c r="J16" s="183"/>
      <c r="K16" s="183"/>
      <c r="L16" s="42"/>
      <c r="M16" s="182"/>
      <c r="N16" s="182" t="s">
        <v>178</v>
      </c>
      <c r="O16" s="182"/>
      <c r="P16" s="184">
        <v>4</v>
      </c>
      <c r="Q16" s="185">
        <f>G16-H16</f>
        <v>80</v>
      </c>
      <c r="R16" s="186" t="s">
        <v>179</v>
      </c>
      <c r="S16" s="182"/>
      <c r="T16" s="186"/>
      <c r="U16" s="182"/>
      <c r="V16" s="186"/>
      <c r="W16" s="187"/>
      <c r="X16" s="188"/>
      <c r="Y16" s="189"/>
      <c r="Z16" s="190"/>
      <c r="AA16" s="40"/>
    </row>
    <row r="17" spans="1:27" s="27" customFormat="1" ht="22.5" customHeight="1" thickBot="1">
      <c r="A17" s="805" t="s">
        <v>38</v>
      </c>
      <c r="B17" s="806"/>
      <c r="C17" s="191">
        <v>3</v>
      </c>
      <c r="D17" s="192" t="s">
        <v>101</v>
      </c>
      <c r="E17" s="193"/>
      <c r="F17" s="194">
        <f t="shared" si="0"/>
        <v>19</v>
      </c>
      <c r="G17" s="195">
        <f>SUM(G12:G16)</f>
        <v>684</v>
      </c>
      <c r="H17" s="195">
        <f>SUM(H12:H16)</f>
        <v>124</v>
      </c>
      <c r="I17" s="195"/>
      <c r="J17" s="195">
        <f>SUM(J12:J20)</f>
        <v>0</v>
      </c>
      <c r="K17" s="195">
        <f>SUM(K12:K20)</f>
        <v>0</v>
      </c>
      <c r="L17" s="195">
        <f>SUM(L12:L20)</f>
        <v>0</v>
      </c>
      <c r="M17" s="195">
        <f>SUM(M12:M20)</f>
        <v>0</v>
      </c>
      <c r="N17" s="195"/>
      <c r="O17" s="195"/>
      <c r="P17" s="196">
        <f>SUM(P12:P16)</f>
        <v>24</v>
      </c>
      <c r="Q17" s="195">
        <f>SUM(Q12:Q16)</f>
        <v>560</v>
      </c>
      <c r="R17" s="197" t="s">
        <v>180</v>
      </c>
      <c r="S17" s="198"/>
      <c r="T17" s="197"/>
      <c r="U17" s="195"/>
      <c r="V17" s="199"/>
      <c r="W17" s="139"/>
      <c r="X17" s="200"/>
      <c r="Y17" s="200"/>
      <c r="Z17" s="201"/>
      <c r="AA17" s="140"/>
    </row>
    <row r="18" spans="1:27" s="27" customFormat="1" ht="27" customHeight="1" thickBot="1">
      <c r="A18" s="802" t="s">
        <v>181</v>
      </c>
      <c r="B18" s="803"/>
      <c r="C18" s="803"/>
      <c r="D18" s="803"/>
      <c r="E18" s="803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3"/>
      <c r="T18" s="803"/>
      <c r="U18" s="803"/>
      <c r="V18" s="803"/>
      <c r="W18" s="803"/>
      <c r="X18" s="803"/>
      <c r="Y18" s="803"/>
      <c r="Z18" s="803"/>
      <c r="AA18" s="804"/>
    </row>
    <row r="19" spans="1:27" s="30" customFormat="1" ht="23.25" customHeight="1">
      <c r="A19" s="153">
        <v>1</v>
      </c>
      <c r="B19" s="154" t="s">
        <v>164</v>
      </c>
      <c r="C19" s="155" t="s">
        <v>51</v>
      </c>
      <c r="D19" s="155"/>
      <c r="E19" s="156"/>
      <c r="F19" s="91">
        <f aca="true" t="shared" si="1" ref="F19:F24">G19/36</f>
        <v>7.5</v>
      </c>
      <c r="G19" s="157">
        <v>270</v>
      </c>
      <c r="H19" s="157">
        <v>38</v>
      </c>
      <c r="I19" s="157" t="s">
        <v>182</v>
      </c>
      <c r="J19" s="158"/>
      <c r="K19" s="158"/>
      <c r="L19" s="91"/>
      <c r="M19" s="159"/>
      <c r="N19" s="159"/>
      <c r="O19" s="159" t="s">
        <v>166</v>
      </c>
      <c r="P19" s="160">
        <v>6</v>
      </c>
      <c r="Q19" s="161">
        <f>G19-H19</f>
        <v>232</v>
      </c>
      <c r="R19" s="162"/>
      <c r="S19" s="159" t="s">
        <v>183</v>
      </c>
      <c r="T19" s="162"/>
      <c r="U19" s="159"/>
      <c r="V19" s="162"/>
      <c r="W19" s="163"/>
      <c r="X19" s="164"/>
      <c r="Y19" s="165"/>
      <c r="Z19" s="166"/>
      <c r="AA19" s="167"/>
    </row>
    <row r="20" spans="1:27" s="27" customFormat="1" ht="21" customHeight="1">
      <c r="A20" s="153">
        <v>2</v>
      </c>
      <c r="B20" s="169" t="s">
        <v>172</v>
      </c>
      <c r="C20" s="170">
        <v>3</v>
      </c>
      <c r="D20" s="171"/>
      <c r="E20" s="172"/>
      <c r="F20" s="170">
        <f t="shared" si="1"/>
        <v>2.5</v>
      </c>
      <c r="G20" s="170">
        <v>90</v>
      </c>
      <c r="H20" s="170">
        <v>22</v>
      </c>
      <c r="I20" s="170" t="s">
        <v>173</v>
      </c>
      <c r="J20" s="170"/>
      <c r="K20" s="170"/>
      <c r="L20" s="170"/>
      <c r="M20" s="171"/>
      <c r="N20" s="171"/>
      <c r="O20" s="173" t="s">
        <v>174</v>
      </c>
      <c r="P20" s="174">
        <v>6</v>
      </c>
      <c r="Q20" s="173">
        <f>G20-H20</f>
        <v>68</v>
      </c>
      <c r="R20" s="175"/>
      <c r="S20" s="171" t="s">
        <v>175</v>
      </c>
      <c r="T20" s="175"/>
      <c r="U20" s="171"/>
      <c r="V20" s="175"/>
      <c r="W20" s="163"/>
      <c r="X20" s="164"/>
      <c r="Y20" s="165"/>
      <c r="Z20" s="166"/>
      <c r="AA20" s="167"/>
    </row>
    <row r="21" spans="1:27" s="30" customFormat="1" ht="23.25" customHeight="1">
      <c r="A21" s="153">
        <v>3</v>
      </c>
      <c r="B21" s="202" t="s">
        <v>184</v>
      </c>
      <c r="C21" s="203" t="s">
        <v>51</v>
      </c>
      <c r="D21" s="203"/>
      <c r="E21" s="204"/>
      <c r="F21" s="205">
        <f t="shared" si="1"/>
        <v>3</v>
      </c>
      <c r="G21" s="206">
        <v>108</v>
      </c>
      <c r="H21" s="203" t="s">
        <v>185</v>
      </c>
      <c r="I21" s="203" t="s">
        <v>174</v>
      </c>
      <c r="J21" s="207"/>
      <c r="K21" s="207"/>
      <c r="L21" s="41"/>
      <c r="M21" s="208"/>
      <c r="N21" s="208" t="s">
        <v>186</v>
      </c>
      <c r="O21" s="208" t="s">
        <v>187</v>
      </c>
      <c r="P21" s="160">
        <v>6</v>
      </c>
      <c r="Q21" s="209">
        <f>G21-H21</f>
        <v>72</v>
      </c>
      <c r="R21" s="210"/>
      <c r="S21" s="208" t="s">
        <v>188</v>
      </c>
      <c r="T21" s="210"/>
      <c r="U21" s="208"/>
      <c r="V21" s="210"/>
      <c r="W21" s="148"/>
      <c r="X21" s="149"/>
      <c r="Y21" s="150"/>
      <c r="Z21" s="151"/>
      <c r="AA21" s="152"/>
    </row>
    <row r="22" spans="1:27" s="30" customFormat="1" ht="33" customHeight="1">
      <c r="A22" s="91">
        <v>4</v>
      </c>
      <c r="B22" s="154" t="s">
        <v>176</v>
      </c>
      <c r="C22" s="211">
        <v>3</v>
      </c>
      <c r="D22" s="155"/>
      <c r="E22" s="156"/>
      <c r="F22" s="168">
        <f t="shared" si="1"/>
        <v>2</v>
      </c>
      <c r="G22" s="157">
        <v>72</v>
      </c>
      <c r="H22" s="157">
        <v>22</v>
      </c>
      <c r="I22" s="159" t="s">
        <v>189</v>
      </c>
      <c r="J22" s="158"/>
      <c r="K22" s="158"/>
      <c r="L22" s="91"/>
      <c r="M22" s="159"/>
      <c r="N22" s="159" t="s">
        <v>190</v>
      </c>
      <c r="O22" s="159"/>
      <c r="P22" s="160">
        <v>6</v>
      </c>
      <c r="Q22" s="161">
        <f>G22-H22</f>
        <v>50</v>
      </c>
      <c r="R22" s="162"/>
      <c r="S22" s="159" t="s">
        <v>175</v>
      </c>
      <c r="T22" s="162"/>
      <c r="U22" s="159"/>
      <c r="V22" s="162"/>
      <c r="W22" s="163"/>
      <c r="X22" s="164"/>
      <c r="Y22" s="212"/>
      <c r="Z22" s="213"/>
      <c r="AA22" s="29"/>
    </row>
    <row r="23" spans="1:29" s="30" customFormat="1" ht="21" customHeight="1" thickBot="1">
      <c r="A23" s="214">
        <v>5</v>
      </c>
      <c r="B23" s="176" t="s">
        <v>191</v>
      </c>
      <c r="C23" s="183"/>
      <c r="D23" s="178" t="s">
        <v>51</v>
      </c>
      <c r="E23" s="177"/>
      <c r="F23" s="42">
        <f t="shared" si="1"/>
        <v>3.5</v>
      </c>
      <c r="G23" s="181">
        <v>126</v>
      </c>
      <c r="H23" s="181">
        <v>28</v>
      </c>
      <c r="I23" s="181" t="s">
        <v>169</v>
      </c>
      <c r="J23" s="183"/>
      <c r="K23" s="183"/>
      <c r="L23" s="42"/>
      <c r="M23" s="182"/>
      <c r="N23" s="182"/>
      <c r="O23" s="182" t="s">
        <v>170</v>
      </c>
      <c r="P23" s="184">
        <v>4</v>
      </c>
      <c r="Q23" s="185">
        <f>G23-H23</f>
        <v>98</v>
      </c>
      <c r="R23" s="186"/>
      <c r="S23" s="182" t="s">
        <v>179</v>
      </c>
      <c r="T23" s="186"/>
      <c r="U23" s="177"/>
      <c r="V23" s="215"/>
      <c r="W23" s="187"/>
      <c r="X23" s="188"/>
      <c r="Y23" s="216"/>
      <c r="Z23" s="215"/>
      <c r="AA23" s="177"/>
      <c r="AC23" s="36"/>
    </row>
    <row r="24" spans="1:27" s="27" customFormat="1" ht="22.5" customHeight="1" thickBot="1">
      <c r="A24" s="805" t="s">
        <v>38</v>
      </c>
      <c r="B24" s="806"/>
      <c r="C24" s="191">
        <v>4</v>
      </c>
      <c r="D24" s="192" t="s">
        <v>44</v>
      </c>
      <c r="E24" s="193"/>
      <c r="F24" s="194">
        <f t="shared" si="1"/>
        <v>18.5</v>
      </c>
      <c r="G24" s="195">
        <f>SUM(G19:G23)</f>
        <v>666</v>
      </c>
      <c r="H24" s="195">
        <f>SUM(H19:H23)</f>
        <v>110</v>
      </c>
      <c r="I24" s="195"/>
      <c r="J24" s="195">
        <f>SUM(J19:J29)</f>
        <v>0</v>
      </c>
      <c r="K24" s="195">
        <f>SUM(K19:K29)</f>
        <v>0</v>
      </c>
      <c r="L24" s="195">
        <f>SUM(L19:L29)</f>
        <v>0</v>
      </c>
      <c r="M24" s="195">
        <f>SUM(M19:M29)</f>
        <v>0</v>
      </c>
      <c r="N24" s="195"/>
      <c r="O24" s="195"/>
      <c r="P24" s="196">
        <f>SUM(P19:P23)</f>
        <v>28</v>
      </c>
      <c r="Q24" s="195">
        <f>SUM(Q19:Q23)</f>
        <v>520</v>
      </c>
      <c r="R24" s="197"/>
      <c r="S24" s="198" t="s">
        <v>192</v>
      </c>
      <c r="T24" s="197"/>
      <c r="U24" s="195"/>
      <c r="V24" s="199"/>
      <c r="W24" s="139"/>
      <c r="X24" s="200"/>
      <c r="Y24" s="200"/>
      <c r="Z24" s="201"/>
      <c r="AA24" s="140"/>
    </row>
    <row r="25" spans="1:27" s="27" customFormat="1" ht="27" customHeight="1" thickBot="1">
      <c r="A25" s="802" t="s">
        <v>193</v>
      </c>
      <c r="B25" s="803"/>
      <c r="C25" s="803"/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03"/>
      <c r="P25" s="803"/>
      <c r="Q25" s="803"/>
      <c r="R25" s="803"/>
      <c r="S25" s="803"/>
      <c r="T25" s="803"/>
      <c r="U25" s="803"/>
      <c r="V25" s="803"/>
      <c r="W25" s="803"/>
      <c r="X25" s="803"/>
      <c r="Y25" s="803"/>
      <c r="Z25" s="803"/>
      <c r="AA25" s="804"/>
    </row>
    <row r="26" spans="1:29" s="30" customFormat="1" ht="29.25" customHeight="1">
      <c r="A26" s="91">
        <v>1</v>
      </c>
      <c r="B26" s="154" t="s">
        <v>194</v>
      </c>
      <c r="C26" s="158">
        <v>4</v>
      </c>
      <c r="D26" s="155"/>
      <c r="E26" s="167"/>
      <c r="F26" s="91">
        <f aca="true" t="shared" si="2" ref="F26:F31">G26/36</f>
        <v>2.5</v>
      </c>
      <c r="G26" s="157">
        <v>90</v>
      </c>
      <c r="H26" s="157">
        <v>22</v>
      </c>
      <c r="I26" s="157" t="s">
        <v>195</v>
      </c>
      <c r="J26" s="158"/>
      <c r="K26" s="158"/>
      <c r="L26" s="91"/>
      <c r="M26" s="159"/>
      <c r="N26" s="159" t="s">
        <v>195</v>
      </c>
      <c r="O26" s="159"/>
      <c r="P26" s="160">
        <v>6</v>
      </c>
      <c r="Q26" s="161">
        <f aca="true" t="shared" si="3" ref="Q26:Q31">G26-H26</f>
        <v>68</v>
      </c>
      <c r="R26" s="162"/>
      <c r="S26" s="159"/>
      <c r="T26" s="162" t="s">
        <v>174</v>
      </c>
      <c r="U26" s="167"/>
      <c r="V26" s="166"/>
      <c r="W26" s="163"/>
      <c r="X26" s="164"/>
      <c r="Y26" s="165"/>
      <c r="Z26" s="166"/>
      <c r="AA26" s="167"/>
      <c r="AC26" s="36"/>
    </row>
    <row r="27" spans="1:27" s="30" customFormat="1" ht="23.25" customHeight="1">
      <c r="A27" s="153">
        <v>2</v>
      </c>
      <c r="B27" s="202" t="s">
        <v>184</v>
      </c>
      <c r="C27" s="203" t="s">
        <v>196</v>
      </c>
      <c r="D27" s="203"/>
      <c r="E27" s="204"/>
      <c r="F27" s="205">
        <f>G27/36</f>
        <v>3</v>
      </c>
      <c r="G27" s="206">
        <v>108</v>
      </c>
      <c r="H27" s="203" t="s">
        <v>197</v>
      </c>
      <c r="I27" s="203" t="s">
        <v>174</v>
      </c>
      <c r="J27" s="207"/>
      <c r="K27" s="207"/>
      <c r="L27" s="41"/>
      <c r="M27" s="208"/>
      <c r="N27" s="208" t="s">
        <v>186</v>
      </c>
      <c r="O27" s="208" t="s">
        <v>198</v>
      </c>
      <c r="P27" s="160">
        <v>6</v>
      </c>
      <c r="Q27" s="209">
        <f>G27-H27</f>
        <v>74</v>
      </c>
      <c r="R27" s="210"/>
      <c r="S27" s="208"/>
      <c r="T27" s="210" t="s">
        <v>199</v>
      </c>
      <c r="U27" s="208"/>
      <c r="V27" s="210"/>
      <c r="W27" s="148"/>
      <c r="X27" s="149"/>
      <c r="Y27" s="150"/>
      <c r="Z27" s="151"/>
      <c r="AA27" s="152"/>
    </row>
    <row r="28" spans="1:27" s="30" customFormat="1" ht="41.25" customHeight="1">
      <c r="A28" s="91">
        <v>3</v>
      </c>
      <c r="B28" s="217" t="s">
        <v>200</v>
      </c>
      <c r="C28" s="218">
        <v>4</v>
      </c>
      <c r="D28" s="219"/>
      <c r="E28" s="220"/>
      <c r="F28" s="153">
        <f>G28/36</f>
        <v>5.5</v>
      </c>
      <c r="G28" s="221">
        <v>198</v>
      </c>
      <c r="H28" s="221">
        <v>34</v>
      </c>
      <c r="I28" s="222" t="s">
        <v>169</v>
      </c>
      <c r="J28" s="218"/>
      <c r="K28" s="218"/>
      <c r="L28" s="153"/>
      <c r="M28" s="222"/>
      <c r="N28" s="222" t="s">
        <v>175</v>
      </c>
      <c r="O28" s="222"/>
      <c r="P28" s="222" t="s">
        <v>201</v>
      </c>
      <c r="Q28" s="223">
        <f>G28-H28</f>
        <v>164</v>
      </c>
      <c r="R28" s="162"/>
      <c r="S28" s="222"/>
      <c r="T28" s="162" t="s">
        <v>202</v>
      </c>
      <c r="U28" s="222"/>
      <c r="V28" s="162"/>
      <c r="W28" s="70"/>
      <c r="X28" s="224"/>
      <c r="Y28" s="212"/>
      <c r="Z28" s="213"/>
      <c r="AA28" s="29"/>
    </row>
    <row r="29" spans="1:29" s="30" customFormat="1" ht="47.25" customHeight="1">
      <c r="A29" s="153">
        <v>4</v>
      </c>
      <c r="B29" s="154" t="s">
        <v>203</v>
      </c>
      <c r="C29" s="155"/>
      <c r="D29" s="155" t="s">
        <v>196</v>
      </c>
      <c r="E29" s="156"/>
      <c r="F29" s="91">
        <f t="shared" si="2"/>
        <v>4.5</v>
      </c>
      <c r="G29" s="157">
        <v>162</v>
      </c>
      <c r="H29" s="157">
        <v>20</v>
      </c>
      <c r="I29" s="157" t="s">
        <v>169</v>
      </c>
      <c r="J29" s="158"/>
      <c r="K29" s="158"/>
      <c r="L29" s="91"/>
      <c r="M29" s="159"/>
      <c r="N29" s="159"/>
      <c r="O29" s="159" t="s">
        <v>162</v>
      </c>
      <c r="P29" s="160">
        <v>4</v>
      </c>
      <c r="Q29" s="161">
        <f t="shared" si="3"/>
        <v>142</v>
      </c>
      <c r="R29" s="162"/>
      <c r="S29" s="159"/>
      <c r="T29" s="162" t="s">
        <v>175</v>
      </c>
      <c r="U29" s="159"/>
      <c r="V29" s="162"/>
      <c r="W29" s="163"/>
      <c r="X29" s="164"/>
      <c r="Y29" s="165"/>
      <c r="Z29" s="166"/>
      <c r="AA29" s="167"/>
      <c r="AC29" s="36"/>
    </row>
    <row r="30" spans="1:27" s="30" customFormat="1" ht="24.75" customHeight="1">
      <c r="A30" s="153">
        <v>5</v>
      </c>
      <c r="B30" s="154" t="s">
        <v>204</v>
      </c>
      <c r="C30" s="155"/>
      <c r="D30" s="158">
        <v>4</v>
      </c>
      <c r="E30" s="156"/>
      <c r="F30" s="168">
        <f t="shared" si="2"/>
        <v>2</v>
      </c>
      <c r="G30" s="157">
        <v>72</v>
      </c>
      <c r="H30" s="157">
        <v>8</v>
      </c>
      <c r="I30" s="157" t="s">
        <v>96</v>
      </c>
      <c r="J30" s="158"/>
      <c r="K30" s="158"/>
      <c r="L30" s="91"/>
      <c r="M30" s="159"/>
      <c r="N30" s="159"/>
      <c r="O30" s="159"/>
      <c r="P30" s="160">
        <v>4</v>
      </c>
      <c r="Q30" s="161">
        <f t="shared" si="3"/>
        <v>64</v>
      </c>
      <c r="R30" s="162"/>
      <c r="S30" s="159"/>
      <c r="T30" s="162" t="s">
        <v>189</v>
      </c>
      <c r="U30" s="159"/>
      <c r="V30" s="162"/>
      <c r="W30" s="163"/>
      <c r="X30" s="225"/>
      <c r="Y30" s="226"/>
      <c r="Z30" s="227"/>
      <c r="AA30" s="228"/>
    </row>
    <row r="31" spans="1:27" s="30" customFormat="1" ht="27.75" customHeight="1" thickBot="1">
      <c r="A31" s="91">
        <v>6</v>
      </c>
      <c r="B31" s="154" t="s">
        <v>205</v>
      </c>
      <c r="C31" s="155"/>
      <c r="D31" s="158">
        <v>4</v>
      </c>
      <c r="E31" s="156"/>
      <c r="F31" s="168">
        <f t="shared" si="2"/>
        <v>4</v>
      </c>
      <c r="G31" s="157">
        <v>144</v>
      </c>
      <c r="H31" s="157">
        <v>24</v>
      </c>
      <c r="I31" s="159" t="s">
        <v>195</v>
      </c>
      <c r="J31" s="158"/>
      <c r="K31" s="158"/>
      <c r="L31" s="91"/>
      <c r="M31" s="159"/>
      <c r="N31" s="159" t="s">
        <v>170</v>
      </c>
      <c r="O31" s="159"/>
      <c r="P31" s="159" t="s">
        <v>196</v>
      </c>
      <c r="Q31" s="161">
        <f t="shared" si="3"/>
        <v>120</v>
      </c>
      <c r="R31" s="162"/>
      <c r="S31" s="159"/>
      <c r="T31" s="162" t="s">
        <v>206</v>
      </c>
      <c r="U31" s="167"/>
      <c r="V31" s="162"/>
      <c r="W31" s="163"/>
      <c r="X31" s="225"/>
      <c r="Y31" s="165"/>
      <c r="Z31" s="227"/>
      <c r="AA31" s="229"/>
    </row>
    <row r="32" spans="1:27" s="27" customFormat="1" ht="22.5" customHeight="1" thickBot="1">
      <c r="A32" s="805" t="s">
        <v>38</v>
      </c>
      <c r="B32" s="806"/>
      <c r="C32" s="191">
        <v>3</v>
      </c>
      <c r="D32" s="192" t="s">
        <v>51</v>
      </c>
      <c r="E32" s="193"/>
      <c r="F32" s="194">
        <f>G32/36</f>
        <v>21.5</v>
      </c>
      <c r="G32" s="196">
        <f>SUM(G26:G31)</f>
        <v>774</v>
      </c>
      <c r="H32" s="196">
        <f>SUM(H26:H31)</f>
        <v>108</v>
      </c>
      <c r="I32" s="195"/>
      <c r="J32" s="195">
        <f>SUM(J27:J37)</f>
        <v>0</v>
      </c>
      <c r="K32" s="195">
        <f>SUM(K27:K37)</f>
        <v>0</v>
      </c>
      <c r="L32" s="195">
        <f>SUM(L27:L37)</f>
        <v>0</v>
      </c>
      <c r="M32" s="195">
        <f>SUM(M27:M37)</f>
        <v>0</v>
      </c>
      <c r="N32" s="195"/>
      <c r="O32" s="195"/>
      <c r="P32" s="196">
        <f>SUM(P26:P31)</f>
        <v>20</v>
      </c>
      <c r="Q32" s="196">
        <f>SUM(Q26:Q31)</f>
        <v>632</v>
      </c>
      <c r="R32" s="197"/>
      <c r="S32" s="198"/>
      <c r="T32" s="197" t="s">
        <v>207</v>
      </c>
      <c r="U32" s="195"/>
      <c r="V32" s="199"/>
      <c r="W32" s="139"/>
      <c r="X32" s="200"/>
      <c r="Y32" s="200"/>
      <c r="Z32" s="201"/>
      <c r="AA32" s="140"/>
    </row>
    <row r="33" spans="1:27" s="27" customFormat="1" ht="27" customHeight="1" thickBot="1">
      <c r="A33" s="802" t="s">
        <v>208</v>
      </c>
      <c r="B33" s="803"/>
      <c r="C33" s="803"/>
      <c r="D33" s="803"/>
      <c r="E33" s="803"/>
      <c r="F33" s="803"/>
      <c r="G33" s="803"/>
      <c r="H33" s="803"/>
      <c r="I33" s="803"/>
      <c r="J33" s="803"/>
      <c r="K33" s="803"/>
      <c r="L33" s="803"/>
      <c r="M33" s="803"/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4"/>
    </row>
    <row r="34" spans="1:27" s="30" customFormat="1" ht="27" customHeight="1">
      <c r="A34" s="91">
        <v>1</v>
      </c>
      <c r="B34" s="217" t="s">
        <v>209</v>
      </c>
      <c r="C34" s="219" t="s">
        <v>201</v>
      </c>
      <c r="D34" s="218"/>
      <c r="E34" s="167"/>
      <c r="F34" s="230">
        <f>G34/36</f>
        <v>4</v>
      </c>
      <c r="G34" s="221">
        <v>144</v>
      </c>
      <c r="H34" s="221">
        <v>30</v>
      </c>
      <c r="I34" s="222" t="s">
        <v>169</v>
      </c>
      <c r="J34" s="218"/>
      <c r="K34" s="218"/>
      <c r="L34" s="153"/>
      <c r="M34" s="222"/>
      <c r="N34" s="222" t="s">
        <v>190</v>
      </c>
      <c r="O34" s="222"/>
      <c r="P34" s="160">
        <v>6</v>
      </c>
      <c r="Q34" s="223">
        <f aca="true" t="shared" si="4" ref="Q34:Q40">G34-H34</f>
        <v>114</v>
      </c>
      <c r="R34" s="162"/>
      <c r="S34" s="222"/>
      <c r="T34" s="162"/>
      <c r="U34" s="222" t="s">
        <v>171</v>
      </c>
      <c r="V34" s="162"/>
      <c r="W34" s="167"/>
      <c r="X34" s="224"/>
      <c r="Y34" s="212"/>
      <c r="Z34" s="213"/>
      <c r="AA34" s="29"/>
    </row>
    <row r="35" spans="1:27" s="30" customFormat="1" ht="34.5" customHeight="1">
      <c r="A35" s="160">
        <v>2</v>
      </c>
      <c r="B35" s="202" t="s">
        <v>210</v>
      </c>
      <c r="C35" s="203" t="s">
        <v>201</v>
      </c>
      <c r="D35" s="167"/>
      <c r="E35" s="204"/>
      <c r="F35" s="41">
        <f>G35/36</f>
        <v>6</v>
      </c>
      <c r="G35" s="206">
        <v>216</v>
      </c>
      <c r="H35" s="206">
        <v>34</v>
      </c>
      <c r="I35" s="206" t="s">
        <v>169</v>
      </c>
      <c r="J35" s="207"/>
      <c r="K35" s="207"/>
      <c r="L35" s="41"/>
      <c r="M35" s="208"/>
      <c r="N35" s="208" t="s">
        <v>175</v>
      </c>
      <c r="O35" s="208"/>
      <c r="P35" s="231">
        <v>6</v>
      </c>
      <c r="Q35" s="209">
        <f t="shared" si="4"/>
        <v>182</v>
      </c>
      <c r="R35" s="210"/>
      <c r="S35" s="208"/>
      <c r="T35" s="210"/>
      <c r="U35" s="208" t="s">
        <v>202</v>
      </c>
      <c r="V35" s="210"/>
      <c r="W35" s="148"/>
      <c r="X35" s="232"/>
      <c r="Y35" s="233"/>
      <c r="Z35" s="234"/>
      <c r="AA35" s="235"/>
    </row>
    <row r="36" spans="1:27" s="27" customFormat="1" ht="31.5">
      <c r="A36" s="153">
        <v>3</v>
      </c>
      <c r="B36" s="169" t="s">
        <v>211</v>
      </c>
      <c r="C36" s="170">
        <v>6</v>
      </c>
      <c r="D36" s="170"/>
      <c r="E36" s="236"/>
      <c r="F36" s="170">
        <v>3</v>
      </c>
      <c r="G36" s="170">
        <v>108</v>
      </c>
      <c r="H36" s="170">
        <v>14</v>
      </c>
      <c r="I36" s="170" t="s">
        <v>173</v>
      </c>
      <c r="J36" s="170"/>
      <c r="K36" s="170"/>
      <c r="L36" s="170"/>
      <c r="M36" s="171"/>
      <c r="N36" s="171"/>
      <c r="O36" s="171" t="s">
        <v>163</v>
      </c>
      <c r="P36" s="174">
        <v>6</v>
      </c>
      <c r="Q36" s="173">
        <f t="shared" si="4"/>
        <v>94</v>
      </c>
      <c r="R36" s="175"/>
      <c r="S36" s="171"/>
      <c r="T36" s="175"/>
      <c r="U36" s="171" t="s">
        <v>195</v>
      </c>
      <c r="V36" s="175"/>
      <c r="W36" s="163"/>
      <c r="X36" s="164"/>
      <c r="Y36" s="165"/>
      <c r="Z36" s="166"/>
      <c r="AA36" s="167"/>
    </row>
    <row r="37" spans="1:27" s="27" customFormat="1" ht="26.25" customHeight="1">
      <c r="A37" s="91">
        <v>4</v>
      </c>
      <c r="B37" s="169" t="s">
        <v>212</v>
      </c>
      <c r="C37" s="170">
        <v>6</v>
      </c>
      <c r="D37" s="170"/>
      <c r="E37" s="236"/>
      <c r="F37" s="170">
        <v>3</v>
      </c>
      <c r="G37" s="170">
        <v>108</v>
      </c>
      <c r="H37" s="170">
        <v>18</v>
      </c>
      <c r="I37" s="170" t="s">
        <v>177</v>
      </c>
      <c r="J37" s="170"/>
      <c r="K37" s="170"/>
      <c r="L37" s="170"/>
      <c r="M37" s="237"/>
      <c r="N37" s="237"/>
      <c r="O37" s="173" t="s">
        <v>162</v>
      </c>
      <c r="P37" s="174">
        <v>6</v>
      </c>
      <c r="Q37" s="173">
        <f t="shared" si="4"/>
        <v>90</v>
      </c>
      <c r="R37" s="175"/>
      <c r="S37" s="171"/>
      <c r="T37" s="175"/>
      <c r="U37" s="171" t="s">
        <v>213</v>
      </c>
      <c r="V37" s="175"/>
      <c r="W37" s="163"/>
      <c r="X37" s="164"/>
      <c r="Y37" s="165"/>
      <c r="Z37" s="166"/>
      <c r="AA37" s="167"/>
    </row>
    <row r="38" spans="1:27" s="30" customFormat="1" ht="32.25" customHeight="1">
      <c r="A38" s="91">
        <v>5</v>
      </c>
      <c r="B38" s="154" t="s">
        <v>214</v>
      </c>
      <c r="C38" s="155"/>
      <c r="D38" s="158">
        <v>6</v>
      </c>
      <c r="E38" s="167"/>
      <c r="F38" s="91">
        <f>G38/36</f>
        <v>3.5</v>
      </c>
      <c r="G38" s="157">
        <v>126</v>
      </c>
      <c r="H38" s="157">
        <v>28</v>
      </c>
      <c r="I38" s="159" t="s">
        <v>169</v>
      </c>
      <c r="J38" s="158"/>
      <c r="K38" s="158"/>
      <c r="L38" s="91"/>
      <c r="M38" s="159"/>
      <c r="N38" s="159" t="s">
        <v>190</v>
      </c>
      <c r="O38" s="159"/>
      <c r="P38" s="160">
        <v>4</v>
      </c>
      <c r="Q38" s="161">
        <f t="shared" si="4"/>
        <v>98</v>
      </c>
      <c r="R38" s="162"/>
      <c r="S38" s="159"/>
      <c r="T38" s="238"/>
      <c r="U38" s="159" t="s">
        <v>171</v>
      </c>
      <c r="V38" s="238"/>
      <c r="W38" s="29"/>
      <c r="X38" s="224"/>
      <c r="Y38" s="212"/>
      <c r="Z38" s="213"/>
      <c r="AA38" s="29"/>
    </row>
    <row r="39" spans="1:27" s="27" customFormat="1" ht="31.5">
      <c r="A39" s="153">
        <v>6</v>
      </c>
      <c r="B39" s="169" t="s">
        <v>215</v>
      </c>
      <c r="C39" s="170"/>
      <c r="D39" s="170">
        <v>6</v>
      </c>
      <c r="E39" s="236"/>
      <c r="F39" s="170">
        <f>G39/36</f>
        <v>2</v>
      </c>
      <c r="G39" s="170">
        <v>72</v>
      </c>
      <c r="H39" s="170">
        <v>14</v>
      </c>
      <c r="I39" s="170" t="s">
        <v>189</v>
      </c>
      <c r="J39" s="170"/>
      <c r="K39" s="170"/>
      <c r="L39" s="170"/>
      <c r="M39" s="171"/>
      <c r="N39" s="171"/>
      <c r="O39" s="173" t="s">
        <v>216</v>
      </c>
      <c r="P39" s="174">
        <v>6</v>
      </c>
      <c r="Q39" s="173">
        <f t="shared" si="4"/>
        <v>58</v>
      </c>
      <c r="R39" s="175"/>
      <c r="S39" s="171"/>
      <c r="T39" s="175"/>
      <c r="U39" s="171" t="s">
        <v>195</v>
      </c>
      <c r="V39" s="175"/>
      <c r="W39" s="163"/>
      <c r="X39" s="164"/>
      <c r="Y39" s="165"/>
      <c r="Z39" s="166"/>
      <c r="AA39" s="167"/>
    </row>
    <row r="40" spans="1:27" s="30" customFormat="1" ht="33" customHeight="1" thickBot="1">
      <c r="A40" s="239">
        <v>7</v>
      </c>
      <c r="B40" s="240" t="s">
        <v>217</v>
      </c>
      <c r="C40" s="241" t="s">
        <v>201</v>
      </c>
      <c r="D40" s="242"/>
      <c r="E40" s="204"/>
      <c r="F40" s="205">
        <f>G40/36</f>
        <v>4</v>
      </c>
      <c r="G40" s="243">
        <v>144</v>
      </c>
      <c r="H40" s="243">
        <v>30</v>
      </c>
      <c r="I40" s="244" t="s">
        <v>169</v>
      </c>
      <c r="J40" s="242"/>
      <c r="K40" s="242"/>
      <c r="L40" s="245"/>
      <c r="M40" s="244"/>
      <c r="N40" s="244" t="s">
        <v>170</v>
      </c>
      <c r="O40" s="244"/>
      <c r="P40" s="246">
        <v>6</v>
      </c>
      <c r="Q40" s="209">
        <f t="shared" si="4"/>
        <v>114</v>
      </c>
      <c r="R40" s="210"/>
      <c r="S40" s="244"/>
      <c r="T40" s="210"/>
      <c r="U40" s="244" t="s">
        <v>179</v>
      </c>
      <c r="V40" s="162"/>
      <c r="W40" s="148"/>
      <c r="X40" s="232"/>
      <c r="Y40" s="233"/>
      <c r="Z40" s="234"/>
      <c r="AA40" s="247"/>
    </row>
    <row r="41" spans="1:27" s="27" customFormat="1" ht="22.5" customHeight="1" thickBot="1">
      <c r="A41" s="805" t="s">
        <v>38</v>
      </c>
      <c r="B41" s="806"/>
      <c r="C41" s="191">
        <v>5</v>
      </c>
      <c r="D41" s="192" t="s">
        <v>101</v>
      </c>
      <c r="E41" s="193"/>
      <c r="F41" s="194">
        <f>G41/36</f>
        <v>25.5</v>
      </c>
      <c r="G41" s="196">
        <f>SUM(G34:G40)</f>
        <v>918</v>
      </c>
      <c r="H41" s="196">
        <f>SUM(H34:H40)</f>
        <v>168</v>
      </c>
      <c r="I41" s="195"/>
      <c r="J41" s="195">
        <f>SUM(J36:J45)</f>
        <v>0</v>
      </c>
      <c r="K41" s="195">
        <f>SUM(K36:K45)</f>
        <v>0</v>
      </c>
      <c r="L41" s="195">
        <f>SUM(L36:L45)</f>
        <v>0</v>
      </c>
      <c r="M41" s="195">
        <f>SUM(M36:M45)</f>
        <v>0</v>
      </c>
      <c r="N41" s="195"/>
      <c r="O41" s="195"/>
      <c r="P41" s="196">
        <f>SUM(P34:P40)</f>
        <v>40</v>
      </c>
      <c r="Q41" s="196">
        <f>SUM(Q34:Q40)</f>
        <v>750</v>
      </c>
      <c r="R41" s="197"/>
      <c r="S41" s="198"/>
      <c r="T41" s="197"/>
      <c r="U41" s="195" t="s">
        <v>218</v>
      </c>
      <c r="V41" s="199"/>
      <c r="W41" s="139"/>
      <c r="X41" s="200"/>
      <c r="Y41" s="200"/>
      <c r="Z41" s="201"/>
      <c r="AA41" s="140"/>
    </row>
    <row r="42" spans="1:27" s="27" customFormat="1" ht="27" customHeight="1" thickBot="1">
      <c r="A42" s="802" t="s">
        <v>219</v>
      </c>
      <c r="B42" s="803"/>
      <c r="C42" s="803"/>
      <c r="D42" s="803"/>
      <c r="E42" s="803"/>
      <c r="F42" s="803"/>
      <c r="G42" s="803"/>
      <c r="H42" s="803"/>
      <c r="I42" s="803"/>
      <c r="J42" s="803"/>
      <c r="K42" s="803"/>
      <c r="L42" s="803"/>
      <c r="M42" s="803"/>
      <c r="N42" s="803"/>
      <c r="O42" s="803"/>
      <c r="P42" s="803"/>
      <c r="Q42" s="803"/>
      <c r="R42" s="803"/>
      <c r="S42" s="803"/>
      <c r="T42" s="803"/>
      <c r="U42" s="803"/>
      <c r="V42" s="803"/>
      <c r="W42" s="803"/>
      <c r="X42" s="803"/>
      <c r="Y42" s="803"/>
      <c r="Z42" s="803"/>
      <c r="AA42" s="804"/>
    </row>
    <row r="43" spans="1:27" ht="38.25" customHeight="1">
      <c r="A43" s="153">
        <v>1</v>
      </c>
      <c r="B43" s="248" t="s">
        <v>220</v>
      </c>
      <c r="C43" s="249" t="s">
        <v>221</v>
      </c>
      <c r="D43" s="250"/>
      <c r="E43" s="251"/>
      <c r="F43" s="252">
        <f aca="true" t="shared" si="5" ref="F43:F49">G43/36</f>
        <v>4</v>
      </c>
      <c r="G43" s="243">
        <v>144</v>
      </c>
      <c r="H43" s="91">
        <v>30</v>
      </c>
      <c r="I43" s="159" t="s">
        <v>213</v>
      </c>
      <c r="J43" s="158"/>
      <c r="K43" s="158"/>
      <c r="L43" s="91"/>
      <c r="M43" s="159"/>
      <c r="N43" s="159" t="s">
        <v>170</v>
      </c>
      <c r="O43" s="159"/>
      <c r="P43" s="160">
        <v>6</v>
      </c>
      <c r="Q43" s="161">
        <f aca="true" t="shared" si="6" ref="Q43:Q48">G43-H43</f>
        <v>114</v>
      </c>
      <c r="R43" s="253"/>
      <c r="S43" s="254"/>
      <c r="T43" s="253"/>
      <c r="U43" s="254"/>
      <c r="V43" s="210" t="s">
        <v>179</v>
      </c>
      <c r="W43" s="255"/>
      <c r="X43" s="256"/>
      <c r="Y43" s="257"/>
      <c r="Z43" s="253"/>
      <c r="AA43" s="254"/>
    </row>
    <row r="44" spans="1:27" s="30" customFormat="1" ht="31.5" customHeight="1">
      <c r="A44" s="160">
        <v>2</v>
      </c>
      <c r="B44" s="154" t="s">
        <v>222</v>
      </c>
      <c r="C44" s="158">
        <v>7</v>
      </c>
      <c r="D44" s="167"/>
      <c r="E44" s="156"/>
      <c r="F44" s="168">
        <f t="shared" si="5"/>
        <v>5</v>
      </c>
      <c r="G44" s="157">
        <v>180</v>
      </c>
      <c r="H44" s="157">
        <v>34</v>
      </c>
      <c r="I44" s="159" t="s">
        <v>169</v>
      </c>
      <c r="J44" s="158"/>
      <c r="K44" s="158"/>
      <c r="L44" s="91"/>
      <c r="M44" s="159"/>
      <c r="N44" s="159" t="s">
        <v>178</v>
      </c>
      <c r="O44" s="159"/>
      <c r="P44" s="160">
        <v>6</v>
      </c>
      <c r="Q44" s="161">
        <f t="shared" si="6"/>
        <v>146</v>
      </c>
      <c r="R44" s="162"/>
      <c r="S44" s="159"/>
      <c r="T44" s="162"/>
      <c r="U44" s="159"/>
      <c r="V44" s="162" t="s">
        <v>223</v>
      </c>
      <c r="W44" s="167"/>
      <c r="X44" s="224"/>
      <c r="Y44" s="212"/>
      <c r="Z44" s="213"/>
      <c r="AA44" s="29"/>
    </row>
    <row r="45" spans="1:27" s="30" customFormat="1" ht="36.75" customHeight="1">
      <c r="A45" s="160">
        <v>3</v>
      </c>
      <c r="B45" s="154" t="s">
        <v>224</v>
      </c>
      <c r="C45" s="158">
        <v>7</v>
      </c>
      <c r="D45" s="155"/>
      <c r="E45" s="156"/>
      <c r="F45" s="91">
        <f t="shared" si="5"/>
        <v>4.5</v>
      </c>
      <c r="G45" s="157">
        <v>162</v>
      </c>
      <c r="H45" s="157">
        <v>30</v>
      </c>
      <c r="I45" s="159" t="s">
        <v>169</v>
      </c>
      <c r="J45" s="158"/>
      <c r="K45" s="158"/>
      <c r="L45" s="91"/>
      <c r="M45" s="159"/>
      <c r="N45" s="159" t="s">
        <v>170</v>
      </c>
      <c r="O45" s="159"/>
      <c r="P45" s="160">
        <v>6</v>
      </c>
      <c r="Q45" s="161">
        <f t="shared" si="6"/>
        <v>132</v>
      </c>
      <c r="R45" s="162"/>
      <c r="S45" s="159"/>
      <c r="T45" s="162"/>
      <c r="U45" s="159"/>
      <c r="V45" s="162" t="s">
        <v>179</v>
      </c>
      <c r="W45" s="163"/>
      <c r="X45" s="225"/>
      <c r="Y45" s="226"/>
      <c r="Z45" s="227"/>
      <c r="AA45" s="229"/>
    </row>
    <row r="46" spans="1:29" s="30" customFormat="1" ht="28.5" customHeight="1">
      <c r="A46" s="91">
        <v>4</v>
      </c>
      <c r="B46" s="154" t="s">
        <v>225</v>
      </c>
      <c r="C46" s="155"/>
      <c r="D46" s="158">
        <v>7</v>
      </c>
      <c r="E46" s="167"/>
      <c r="F46" s="168">
        <f t="shared" si="5"/>
        <v>3</v>
      </c>
      <c r="G46" s="157">
        <v>108</v>
      </c>
      <c r="H46" s="157">
        <v>24</v>
      </c>
      <c r="I46" s="159" t="s">
        <v>169</v>
      </c>
      <c r="J46" s="158"/>
      <c r="K46" s="158"/>
      <c r="L46" s="91"/>
      <c r="M46" s="159"/>
      <c r="N46" s="159" t="s">
        <v>163</v>
      </c>
      <c r="O46" s="159"/>
      <c r="P46" s="160">
        <v>4</v>
      </c>
      <c r="Q46" s="161">
        <f t="shared" si="6"/>
        <v>84</v>
      </c>
      <c r="R46" s="162"/>
      <c r="S46" s="159"/>
      <c r="T46" s="162"/>
      <c r="U46" s="159"/>
      <c r="V46" s="258" t="s">
        <v>226</v>
      </c>
      <c r="W46" s="163"/>
      <c r="X46" s="165"/>
      <c r="Y46" s="226"/>
      <c r="Z46" s="227"/>
      <c r="AA46" s="229"/>
      <c r="AC46" s="36"/>
    </row>
    <row r="47" spans="1:27" s="30" customFormat="1" ht="33" customHeight="1">
      <c r="A47" s="239">
        <v>5</v>
      </c>
      <c r="B47" s="240" t="s">
        <v>227</v>
      </c>
      <c r="C47" s="241" t="s">
        <v>221</v>
      </c>
      <c r="D47" s="242"/>
      <c r="E47" s="204"/>
      <c r="F47" s="205">
        <f t="shared" si="5"/>
        <v>4</v>
      </c>
      <c r="G47" s="243">
        <v>144</v>
      </c>
      <c r="H47" s="243">
        <v>30</v>
      </c>
      <c r="I47" s="244" t="s">
        <v>169</v>
      </c>
      <c r="J47" s="242"/>
      <c r="K47" s="242"/>
      <c r="L47" s="245"/>
      <c r="M47" s="244"/>
      <c r="N47" s="244" t="s">
        <v>170</v>
      </c>
      <c r="O47" s="244"/>
      <c r="P47" s="246">
        <v>6</v>
      </c>
      <c r="Q47" s="209">
        <f t="shared" si="6"/>
        <v>114</v>
      </c>
      <c r="R47" s="210"/>
      <c r="S47" s="244"/>
      <c r="T47" s="210"/>
      <c r="U47" s="244"/>
      <c r="V47" s="162" t="s">
        <v>179</v>
      </c>
      <c r="W47" s="148"/>
      <c r="X47" s="232"/>
      <c r="Y47" s="233"/>
      <c r="Z47" s="234"/>
      <c r="AA47" s="247"/>
    </row>
    <row r="48" spans="1:29" s="30" customFormat="1" ht="35.25" customHeight="1" thickBot="1">
      <c r="A48" s="259">
        <v>6</v>
      </c>
      <c r="B48" s="260" t="s">
        <v>228</v>
      </c>
      <c r="C48" s="259"/>
      <c r="D48" s="259"/>
      <c r="E48" s="259">
        <v>7</v>
      </c>
      <c r="F48" s="261">
        <f t="shared" si="5"/>
        <v>1</v>
      </c>
      <c r="G48" s="259">
        <v>36</v>
      </c>
      <c r="H48" s="259">
        <v>16</v>
      </c>
      <c r="I48" s="162"/>
      <c r="J48" s="262"/>
      <c r="K48" s="262"/>
      <c r="L48" s="259"/>
      <c r="M48" s="162"/>
      <c r="N48" s="162"/>
      <c r="O48" s="162" t="s">
        <v>170</v>
      </c>
      <c r="P48" s="263">
        <v>4</v>
      </c>
      <c r="Q48" s="264">
        <f t="shared" si="6"/>
        <v>20</v>
      </c>
      <c r="R48" s="265"/>
      <c r="S48" s="259"/>
      <c r="T48" s="265"/>
      <c r="U48" s="259"/>
      <c r="V48" s="265" t="s">
        <v>170</v>
      </c>
      <c r="W48" s="259"/>
      <c r="X48" s="266"/>
      <c r="Y48" s="266"/>
      <c r="Z48" s="265"/>
      <c r="AA48" s="259"/>
      <c r="AC48" s="267"/>
    </row>
    <row r="49" spans="1:27" s="27" customFormat="1" ht="22.5" customHeight="1" thickBot="1">
      <c r="A49" s="805" t="s">
        <v>38</v>
      </c>
      <c r="B49" s="806"/>
      <c r="C49" s="191">
        <v>4</v>
      </c>
      <c r="D49" s="192" t="s">
        <v>44</v>
      </c>
      <c r="E49" s="193">
        <v>1</v>
      </c>
      <c r="F49" s="194">
        <f t="shared" si="5"/>
        <v>21.5</v>
      </c>
      <c r="G49" s="196">
        <f>SUM(G43:G48)</f>
        <v>774</v>
      </c>
      <c r="H49" s="196">
        <f>SUM(H43:H48)</f>
        <v>164</v>
      </c>
      <c r="I49" s="195"/>
      <c r="J49" s="195">
        <f>SUM(J44:J53)</f>
        <v>0</v>
      </c>
      <c r="K49" s="195">
        <f>SUM(K44:K53)</f>
        <v>0</v>
      </c>
      <c r="L49" s="195">
        <f>SUM(L44:L53)</f>
        <v>0</v>
      </c>
      <c r="M49" s="195">
        <f>SUM(M44:M53)</f>
        <v>0</v>
      </c>
      <c r="N49" s="195"/>
      <c r="O49" s="195"/>
      <c r="P49" s="196">
        <f>SUM(P43:P48)</f>
        <v>32</v>
      </c>
      <c r="Q49" s="196">
        <f>SUM(Q43:Q48)</f>
        <v>610</v>
      </c>
      <c r="R49" s="197"/>
      <c r="S49" s="198"/>
      <c r="T49" s="197"/>
      <c r="U49" s="195"/>
      <c r="V49" s="199" t="s">
        <v>229</v>
      </c>
      <c r="W49" s="139"/>
      <c r="X49" s="200"/>
      <c r="Y49" s="200"/>
      <c r="Z49" s="201"/>
      <c r="AA49" s="140"/>
    </row>
    <row r="50" spans="1:27" s="27" customFormat="1" ht="27" customHeight="1" thickBot="1">
      <c r="A50" s="802" t="s">
        <v>230</v>
      </c>
      <c r="B50" s="803"/>
      <c r="C50" s="803"/>
      <c r="D50" s="803"/>
      <c r="E50" s="803"/>
      <c r="F50" s="803"/>
      <c r="G50" s="803"/>
      <c r="H50" s="803"/>
      <c r="I50" s="803"/>
      <c r="J50" s="803"/>
      <c r="K50" s="803"/>
      <c r="L50" s="803"/>
      <c r="M50" s="803"/>
      <c r="N50" s="803"/>
      <c r="O50" s="803"/>
      <c r="P50" s="803"/>
      <c r="Q50" s="803"/>
      <c r="R50" s="803"/>
      <c r="S50" s="803"/>
      <c r="T50" s="803"/>
      <c r="U50" s="803"/>
      <c r="V50" s="803"/>
      <c r="W50" s="803"/>
      <c r="X50" s="803"/>
      <c r="Y50" s="803"/>
      <c r="Z50" s="803"/>
      <c r="AA50" s="804"/>
    </row>
    <row r="51" spans="1:27" s="30" customFormat="1" ht="36.75" customHeight="1">
      <c r="A51" s="91">
        <v>1</v>
      </c>
      <c r="B51" s="154" t="s">
        <v>231</v>
      </c>
      <c r="C51" s="158">
        <v>9</v>
      </c>
      <c r="D51" s="158"/>
      <c r="E51" s="167"/>
      <c r="F51" s="168">
        <f aca="true" t="shared" si="7" ref="F51:F56">G51/36</f>
        <v>4</v>
      </c>
      <c r="G51" s="157">
        <v>144</v>
      </c>
      <c r="H51" s="157">
        <v>30</v>
      </c>
      <c r="I51" s="159" t="s">
        <v>169</v>
      </c>
      <c r="J51" s="158"/>
      <c r="K51" s="158"/>
      <c r="L51" s="91"/>
      <c r="M51" s="159"/>
      <c r="N51" s="159" t="s">
        <v>170</v>
      </c>
      <c r="O51" s="159"/>
      <c r="P51" s="160">
        <v>6</v>
      </c>
      <c r="Q51" s="161">
        <f>G51-H51</f>
        <v>114</v>
      </c>
      <c r="R51" s="162"/>
      <c r="S51" s="159"/>
      <c r="T51" s="162"/>
      <c r="U51" s="159"/>
      <c r="V51" s="162"/>
      <c r="W51" s="163" t="s">
        <v>179</v>
      </c>
      <c r="X51" s="165"/>
      <c r="Y51" s="226"/>
      <c r="Z51" s="227"/>
      <c r="AA51" s="229"/>
    </row>
    <row r="52" spans="1:27" s="30" customFormat="1" ht="30" customHeight="1">
      <c r="A52" s="91">
        <v>2</v>
      </c>
      <c r="B52" s="154" t="s">
        <v>232</v>
      </c>
      <c r="C52" s="91">
        <v>9</v>
      </c>
      <c r="D52" s="91"/>
      <c r="E52" s="236"/>
      <c r="F52" s="168">
        <f t="shared" si="7"/>
        <v>4</v>
      </c>
      <c r="G52" s="91">
        <v>144</v>
      </c>
      <c r="H52" s="91">
        <v>30</v>
      </c>
      <c r="I52" s="159" t="s">
        <v>169</v>
      </c>
      <c r="J52" s="158"/>
      <c r="K52" s="158"/>
      <c r="L52" s="91"/>
      <c r="M52" s="159"/>
      <c r="N52" s="159" t="s">
        <v>190</v>
      </c>
      <c r="O52" s="159"/>
      <c r="P52" s="160">
        <v>6</v>
      </c>
      <c r="Q52" s="161">
        <f>G52-H52</f>
        <v>114</v>
      </c>
      <c r="R52" s="162"/>
      <c r="S52" s="159"/>
      <c r="T52" s="162"/>
      <c r="U52" s="159"/>
      <c r="V52" s="162"/>
      <c r="W52" s="163" t="s">
        <v>179</v>
      </c>
      <c r="X52" s="225"/>
      <c r="Y52" s="226"/>
      <c r="Z52" s="268"/>
      <c r="AA52" s="229"/>
    </row>
    <row r="53" spans="1:27" s="30" customFormat="1" ht="47.25" customHeight="1">
      <c r="A53" s="91">
        <v>3</v>
      </c>
      <c r="B53" s="154" t="s">
        <v>233</v>
      </c>
      <c r="C53" s="158">
        <v>9</v>
      </c>
      <c r="D53" s="158"/>
      <c r="E53" s="167"/>
      <c r="F53" s="168">
        <f t="shared" si="7"/>
        <v>4</v>
      </c>
      <c r="G53" s="157">
        <v>144</v>
      </c>
      <c r="H53" s="157">
        <v>30</v>
      </c>
      <c r="I53" s="159" t="s">
        <v>169</v>
      </c>
      <c r="J53" s="158"/>
      <c r="K53" s="158"/>
      <c r="L53" s="91"/>
      <c r="M53" s="159"/>
      <c r="N53" s="159" t="s">
        <v>170</v>
      </c>
      <c r="O53" s="159"/>
      <c r="P53" s="160">
        <v>6</v>
      </c>
      <c r="Q53" s="161">
        <f>G53-H53</f>
        <v>114</v>
      </c>
      <c r="R53" s="162"/>
      <c r="S53" s="159"/>
      <c r="T53" s="162"/>
      <c r="U53" s="159"/>
      <c r="V53" s="162"/>
      <c r="W53" s="163" t="s">
        <v>179</v>
      </c>
      <c r="X53" s="225"/>
      <c r="Y53" s="165"/>
      <c r="Z53" s="227"/>
      <c r="AA53" s="229"/>
    </row>
    <row r="54" spans="1:27" s="30" customFormat="1" ht="34.5" customHeight="1">
      <c r="A54" s="91">
        <v>4</v>
      </c>
      <c r="B54" s="154" t="s">
        <v>234</v>
      </c>
      <c r="C54" s="155"/>
      <c r="D54" s="158">
        <v>9</v>
      </c>
      <c r="E54" s="156"/>
      <c r="F54" s="168">
        <f t="shared" si="7"/>
        <v>4</v>
      </c>
      <c r="G54" s="157">
        <v>144</v>
      </c>
      <c r="H54" s="157">
        <v>24</v>
      </c>
      <c r="I54" s="159" t="s">
        <v>169</v>
      </c>
      <c r="J54" s="158"/>
      <c r="K54" s="158"/>
      <c r="L54" s="91"/>
      <c r="M54" s="159"/>
      <c r="N54" s="159" t="s">
        <v>195</v>
      </c>
      <c r="O54" s="159"/>
      <c r="P54" s="160">
        <v>4</v>
      </c>
      <c r="Q54" s="161">
        <f>G54-H54</f>
        <v>120</v>
      </c>
      <c r="R54" s="162"/>
      <c r="S54" s="159"/>
      <c r="T54" s="162"/>
      <c r="U54" s="167"/>
      <c r="V54" s="162"/>
      <c r="W54" s="163" t="s">
        <v>226</v>
      </c>
      <c r="X54" s="225"/>
      <c r="Y54" s="165"/>
      <c r="Z54" s="227"/>
      <c r="AA54" s="229"/>
    </row>
    <row r="55" spans="1:27" ht="37.5" customHeight="1" thickBot="1">
      <c r="A55" s="153">
        <v>5</v>
      </c>
      <c r="B55" s="248" t="s">
        <v>235</v>
      </c>
      <c r="C55" s="153"/>
      <c r="D55" s="222" t="s">
        <v>236</v>
      </c>
      <c r="E55" s="211"/>
      <c r="F55" s="230">
        <f t="shared" si="7"/>
        <v>2.5</v>
      </c>
      <c r="G55" s="153">
        <v>90</v>
      </c>
      <c r="H55" s="91">
        <v>20</v>
      </c>
      <c r="I55" s="159" t="s">
        <v>163</v>
      </c>
      <c r="J55" s="158"/>
      <c r="K55" s="158"/>
      <c r="L55" s="91"/>
      <c r="M55" s="159"/>
      <c r="N55" s="159" t="s">
        <v>195</v>
      </c>
      <c r="O55" s="159"/>
      <c r="P55" s="160">
        <v>4</v>
      </c>
      <c r="Q55" s="161">
        <f>G55-H55</f>
        <v>70</v>
      </c>
      <c r="R55" s="253"/>
      <c r="S55" s="254"/>
      <c r="T55" s="253"/>
      <c r="U55" s="254"/>
      <c r="V55" s="253"/>
      <c r="W55" s="244" t="s">
        <v>174</v>
      </c>
      <c r="X55" s="256"/>
      <c r="Y55" s="257"/>
      <c r="Z55" s="253"/>
      <c r="AA55" s="254"/>
    </row>
    <row r="56" spans="1:27" s="27" customFormat="1" ht="22.5" customHeight="1" thickBot="1">
      <c r="A56" s="805" t="s">
        <v>38</v>
      </c>
      <c r="B56" s="806"/>
      <c r="C56" s="191">
        <v>3</v>
      </c>
      <c r="D56" s="192" t="s">
        <v>101</v>
      </c>
      <c r="E56" s="193">
        <v>0</v>
      </c>
      <c r="F56" s="194">
        <f t="shared" si="7"/>
        <v>18.5</v>
      </c>
      <c r="G56" s="196">
        <f>SUM(G51:G55)</f>
        <v>666</v>
      </c>
      <c r="H56" s="196">
        <f>SUM(H51:H55)</f>
        <v>134</v>
      </c>
      <c r="I56" s="195"/>
      <c r="J56" s="195">
        <f>SUM(J51:J71)</f>
        <v>0</v>
      </c>
      <c r="K56" s="195">
        <f>SUM(K51:K71)</f>
        <v>0</v>
      </c>
      <c r="L56" s="195">
        <f>SUM(L51:L71)</f>
        <v>0</v>
      </c>
      <c r="M56" s="195">
        <f>SUM(M51:M71)</f>
        <v>0</v>
      </c>
      <c r="N56" s="195"/>
      <c r="O56" s="195"/>
      <c r="P56" s="196">
        <f>SUM(P51:P55)</f>
        <v>26</v>
      </c>
      <c r="Q56" s="196">
        <f>SUM(Q51:Q55)</f>
        <v>532</v>
      </c>
      <c r="R56" s="197"/>
      <c r="S56" s="198"/>
      <c r="T56" s="197"/>
      <c r="U56" s="195"/>
      <c r="V56" s="199"/>
      <c r="W56" s="139" t="s">
        <v>237</v>
      </c>
      <c r="X56" s="200"/>
      <c r="Y56" s="200"/>
      <c r="Z56" s="201"/>
      <c r="AA56" s="140"/>
    </row>
    <row r="57" spans="1:27" s="27" customFormat="1" ht="27" customHeight="1" thickBot="1">
      <c r="A57" s="802" t="s">
        <v>238</v>
      </c>
      <c r="B57" s="803"/>
      <c r="C57" s="803"/>
      <c r="D57" s="803"/>
      <c r="E57" s="803"/>
      <c r="F57" s="803"/>
      <c r="G57" s="803"/>
      <c r="H57" s="803"/>
      <c r="I57" s="803"/>
      <c r="J57" s="803"/>
      <c r="K57" s="803"/>
      <c r="L57" s="803"/>
      <c r="M57" s="803"/>
      <c r="N57" s="803"/>
      <c r="O57" s="803"/>
      <c r="P57" s="803"/>
      <c r="Q57" s="803"/>
      <c r="R57" s="803"/>
      <c r="S57" s="803"/>
      <c r="T57" s="803"/>
      <c r="U57" s="803"/>
      <c r="V57" s="803"/>
      <c r="W57" s="803"/>
      <c r="X57" s="803"/>
      <c r="Y57" s="803"/>
      <c r="Z57" s="803"/>
      <c r="AA57" s="804"/>
    </row>
    <row r="58" spans="1:27" s="104" customFormat="1" ht="39" customHeight="1">
      <c r="A58" s="160">
        <v>1</v>
      </c>
      <c r="B58" s="154" t="s">
        <v>239</v>
      </c>
      <c r="C58" s="91">
        <v>13</v>
      </c>
      <c r="D58" s="91"/>
      <c r="E58" s="167"/>
      <c r="F58" s="91">
        <f aca="true" t="shared" si="8" ref="F58:F65">G58/36</f>
        <v>5</v>
      </c>
      <c r="G58" s="91">
        <v>180</v>
      </c>
      <c r="H58" s="91">
        <v>38</v>
      </c>
      <c r="I58" s="159" t="s">
        <v>174</v>
      </c>
      <c r="J58" s="158"/>
      <c r="K58" s="158"/>
      <c r="L58" s="91"/>
      <c r="M58" s="159"/>
      <c r="N58" s="159" t="s">
        <v>174</v>
      </c>
      <c r="O58" s="159"/>
      <c r="P58" s="160">
        <v>6</v>
      </c>
      <c r="Q58" s="161">
        <f aca="true" t="shared" si="9" ref="Q58:Q64">G58-H58</f>
        <v>142</v>
      </c>
      <c r="R58" s="162"/>
      <c r="S58" s="159"/>
      <c r="T58" s="162"/>
      <c r="U58" s="159"/>
      <c r="V58" s="162"/>
      <c r="W58" s="163"/>
      <c r="X58" s="225"/>
      <c r="Y58" s="226"/>
      <c r="Z58" s="227" t="s">
        <v>183</v>
      </c>
      <c r="AA58" s="163"/>
    </row>
    <row r="59" spans="1:27" s="30" customFormat="1" ht="51" customHeight="1">
      <c r="A59" s="269">
        <v>2</v>
      </c>
      <c r="B59" s="240" t="s">
        <v>240</v>
      </c>
      <c r="C59" s="242">
        <v>13</v>
      </c>
      <c r="D59" s="218"/>
      <c r="E59" s="204"/>
      <c r="F59" s="230">
        <f t="shared" si="8"/>
        <v>4</v>
      </c>
      <c r="G59" s="243">
        <v>144</v>
      </c>
      <c r="H59" s="243">
        <v>30</v>
      </c>
      <c r="I59" s="222" t="s">
        <v>169</v>
      </c>
      <c r="J59" s="218"/>
      <c r="K59" s="218"/>
      <c r="L59" s="153"/>
      <c r="M59" s="222"/>
      <c r="N59" s="222" t="s">
        <v>170</v>
      </c>
      <c r="O59" s="222"/>
      <c r="P59" s="269">
        <v>6</v>
      </c>
      <c r="Q59" s="223">
        <f t="shared" si="9"/>
        <v>114</v>
      </c>
      <c r="R59" s="210"/>
      <c r="S59" s="244"/>
      <c r="T59" s="210"/>
      <c r="U59" s="244"/>
      <c r="V59" s="210"/>
      <c r="W59" s="148"/>
      <c r="X59" s="232"/>
      <c r="Y59" s="232"/>
      <c r="Z59" s="270" t="s">
        <v>179</v>
      </c>
      <c r="AA59" s="167"/>
    </row>
    <row r="60" spans="1:27" s="30" customFormat="1" ht="31.5" customHeight="1">
      <c r="A60" s="160">
        <v>3</v>
      </c>
      <c r="B60" s="154" t="s">
        <v>241</v>
      </c>
      <c r="C60" s="158">
        <v>13</v>
      </c>
      <c r="D60" s="158"/>
      <c r="E60" s="156"/>
      <c r="F60" s="168">
        <f t="shared" si="8"/>
        <v>5</v>
      </c>
      <c r="G60" s="157">
        <v>180</v>
      </c>
      <c r="H60" s="157">
        <v>30</v>
      </c>
      <c r="I60" s="159" t="s">
        <v>213</v>
      </c>
      <c r="J60" s="158"/>
      <c r="K60" s="158"/>
      <c r="L60" s="91"/>
      <c r="M60" s="159"/>
      <c r="N60" s="159" t="s">
        <v>170</v>
      </c>
      <c r="O60" s="159"/>
      <c r="P60" s="160">
        <v>6</v>
      </c>
      <c r="Q60" s="161">
        <f t="shared" si="9"/>
        <v>150</v>
      </c>
      <c r="R60" s="162"/>
      <c r="S60" s="159"/>
      <c r="T60" s="162"/>
      <c r="U60" s="159"/>
      <c r="V60" s="162"/>
      <c r="W60" s="163"/>
      <c r="X60" s="225"/>
      <c r="Y60" s="226"/>
      <c r="Z60" s="227" t="s">
        <v>179</v>
      </c>
      <c r="AA60" s="229"/>
    </row>
    <row r="61" spans="1:27" s="30" customFormat="1" ht="29.25" customHeight="1">
      <c r="A61" s="269">
        <v>4</v>
      </c>
      <c r="B61" s="154" t="s">
        <v>242</v>
      </c>
      <c r="C61" s="155" t="s">
        <v>52</v>
      </c>
      <c r="D61" s="158"/>
      <c r="E61" s="156"/>
      <c r="F61" s="168">
        <f t="shared" si="8"/>
        <v>3</v>
      </c>
      <c r="G61" s="157">
        <v>108</v>
      </c>
      <c r="H61" s="157">
        <v>18</v>
      </c>
      <c r="I61" s="157" t="s">
        <v>97</v>
      </c>
      <c r="J61" s="158"/>
      <c r="K61" s="158"/>
      <c r="L61" s="91"/>
      <c r="M61" s="159"/>
      <c r="N61" s="159" t="s">
        <v>216</v>
      </c>
      <c r="O61" s="159"/>
      <c r="P61" s="160">
        <v>6</v>
      </c>
      <c r="Q61" s="161">
        <f t="shared" si="9"/>
        <v>90</v>
      </c>
      <c r="R61" s="162"/>
      <c r="S61" s="159"/>
      <c r="T61" s="162"/>
      <c r="U61" s="159"/>
      <c r="V61" s="162"/>
      <c r="W61" s="163"/>
      <c r="X61" s="225"/>
      <c r="Y61" s="226"/>
      <c r="Z61" s="258" t="s">
        <v>213</v>
      </c>
      <c r="AA61" s="228"/>
    </row>
    <row r="62" spans="1:27" s="30" customFormat="1" ht="37.5" customHeight="1">
      <c r="A62" s="91">
        <v>5</v>
      </c>
      <c r="B62" s="154" t="s">
        <v>243</v>
      </c>
      <c r="C62" s="91">
        <v>13</v>
      </c>
      <c r="D62" s="91"/>
      <c r="E62" s="236"/>
      <c r="F62" s="168">
        <f t="shared" si="8"/>
        <v>2</v>
      </c>
      <c r="G62" s="91">
        <v>72</v>
      </c>
      <c r="H62" s="91">
        <v>22</v>
      </c>
      <c r="I62" s="159" t="s">
        <v>195</v>
      </c>
      <c r="J62" s="158"/>
      <c r="K62" s="158"/>
      <c r="L62" s="91"/>
      <c r="M62" s="159"/>
      <c r="N62" s="159" t="s">
        <v>163</v>
      </c>
      <c r="O62" s="159"/>
      <c r="P62" s="160">
        <v>6</v>
      </c>
      <c r="Q62" s="161">
        <f t="shared" si="9"/>
        <v>50</v>
      </c>
      <c r="R62" s="162"/>
      <c r="S62" s="159"/>
      <c r="T62" s="162"/>
      <c r="U62" s="159"/>
      <c r="V62" s="162"/>
      <c r="W62" s="163"/>
      <c r="X62" s="225"/>
      <c r="Y62" s="271"/>
      <c r="Z62" s="258" t="s">
        <v>174</v>
      </c>
      <c r="AA62" s="228"/>
    </row>
    <row r="63" spans="1:27" s="30" customFormat="1" ht="26.25" customHeight="1">
      <c r="A63" s="160">
        <v>6</v>
      </c>
      <c r="B63" s="154" t="s">
        <v>244</v>
      </c>
      <c r="C63" s="158"/>
      <c r="D63" s="155" t="s">
        <v>52</v>
      </c>
      <c r="E63" s="156"/>
      <c r="F63" s="168">
        <f t="shared" si="8"/>
        <v>2.5</v>
      </c>
      <c r="G63" s="157">
        <v>90</v>
      </c>
      <c r="H63" s="157">
        <v>20</v>
      </c>
      <c r="I63" s="159" t="s">
        <v>195</v>
      </c>
      <c r="J63" s="158"/>
      <c r="K63" s="158"/>
      <c r="L63" s="91"/>
      <c r="M63" s="159"/>
      <c r="N63" s="159" t="s">
        <v>195</v>
      </c>
      <c r="O63" s="159"/>
      <c r="P63" s="160">
        <v>4</v>
      </c>
      <c r="Q63" s="161">
        <f t="shared" si="9"/>
        <v>70</v>
      </c>
      <c r="R63" s="162"/>
      <c r="S63" s="159"/>
      <c r="T63" s="162"/>
      <c r="U63" s="159"/>
      <c r="V63" s="162"/>
      <c r="W63" s="163"/>
      <c r="X63" s="225"/>
      <c r="Y63" s="226"/>
      <c r="Z63" s="258" t="s">
        <v>174</v>
      </c>
      <c r="AA63" s="167"/>
    </row>
    <row r="64" spans="1:27" s="30" customFormat="1" ht="38.25" customHeight="1" thickBot="1">
      <c r="A64" s="259">
        <v>7</v>
      </c>
      <c r="B64" s="272" t="s">
        <v>245</v>
      </c>
      <c r="C64" s="259"/>
      <c r="D64" s="259"/>
      <c r="E64" s="273">
        <v>13</v>
      </c>
      <c r="F64" s="259">
        <f t="shared" si="8"/>
        <v>1.5</v>
      </c>
      <c r="G64" s="259">
        <v>54</v>
      </c>
      <c r="H64" s="259">
        <v>16</v>
      </c>
      <c r="I64" s="162" t="s">
        <v>96</v>
      </c>
      <c r="J64" s="262"/>
      <c r="K64" s="262"/>
      <c r="L64" s="259"/>
      <c r="M64" s="162"/>
      <c r="N64" s="162" t="s">
        <v>187</v>
      </c>
      <c r="O64" s="162"/>
      <c r="P64" s="263">
        <v>4</v>
      </c>
      <c r="Q64" s="264">
        <f t="shared" si="9"/>
        <v>38</v>
      </c>
      <c r="R64" s="162"/>
      <c r="S64" s="162"/>
      <c r="T64" s="162"/>
      <c r="U64" s="162"/>
      <c r="V64" s="162"/>
      <c r="W64" s="258"/>
      <c r="X64" s="226"/>
      <c r="Y64" s="226"/>
      <c r="Z64" s="258" t="s">
        <v>190</v>
      </c>
      <c r="AA64" s="268"/>
    </row>
    <row r="65" spans="1:27" s="27" customFormat="1" ht="22.5" customHeight="1" thickBot="1">
      <c r="A65" s="805" t="s">
        <v>38</v>
      </c>
      <c r="B65" s="806"/>
      <c r="C65" s="191">
        <v>5</v>
      </c>
      <c r="D65" s="192" t="s">
        <v>44</v>
      </c>
      <c r="E65" s="193">
        <v>1</v>
      </c>
      <c r="F65" s="194">
        <f t="shared" si="8"/>
        <v>23</v>
      </c>
      <c r="G65" s="196">
        <f>SUM(G58:G64)</f>
        <v>828</v>
      </c>
      <c r="H65" s="196">
        <f>SUM(H58:H64)</f>
        <v>174</v>
      </c>
      <c r="I65" s="195"/>
      <c r="J65" s="195">
        <f>SUM(J60:J75)</f>
        <v>0</v>
      </c>
      <c r="K65" s="195">
        <f>SUM(K60:K75)</f>
        <v>0</v>
      </c>
      <c r="L65" s="195">
        <f>SUM(L60:L75)</f>
        <v>0</v>
      </c>
      <c r="M65" s="195">
        <f>SUM(M60:M75)</f>
        <v>0</v>
      </c>
      <c r="N65" s="195"/>
      <c r="O65" s="195"/>
      <c r="P65" s="196">
        <f>SUM(P58:P64)</f>
        <v>38</v>
      </c>
      <c r="Q65" s="196">
        <f>SUM(Q58:Q64)</f>
        <v>654</v>
      </c>
      <c r="R65" s="197"/>
      <c r="S65" s="198"/>
      <c r="T65" s="197"/>
      <c r="U65" s="195"/>
      <c r="V65" s="199"/>
      <c r="W65" s="139"/>
      <c r="X65" s="200"/>
      <c r="Y65" s="200"/>
      <c r="Z65" s="201" t="s">
        <v>246</v>
      </c>
      <c r="AA65" s="140"/>
    </row>
    <row r="66" spans="1:27" s="27" customFormat="1" ht="27" customHeight="1" thickBot="1">
      <c r="A66" s="802" t="s">
        <v>247</v>
      </c>
      <c r="B66" s="803"/>
      <c r="C66" s="803"/>
      <c r="D66" s="803"/>
      <c r="E66" s="803"/>
      <c r="F66" s="803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803"/>
      <c r="T66" s="803"/>
      <c r="U66" s="803"/>
      <c r="V66" s="803"/>
      <c r="W66" s="803"/>
      <c r="X66" s="803"/>
      <c r="Y66" s="803"/>
      <c r="Z66" s="803"/>
      <c r="AA66" s="804"/>
    </row>
    <row r="67" spans="1:27" s="30" customFormat="1" ht="26.25" customHeight="1">
      <c r="A67" s="160">
        <v>1</v>
      </c>
      <c r="B67" s="154" t="s">
        <v>244</v>
      </c>
      <c r="C67" s="158">
        <v>15</v>
      </c>
      <c r="D67" s="155"/>
      <c r="E67" s="156"/>
      <c r="F67" s="168">
        <f>G67/36</f>
        <v>2.5</v>
      </c>
      <c r="G67" s="157">
        <v>90</v>
      </c>
      <c r="H67" s="157">
        <v>22</v>
      </c>
      <c r="I67" s="159" t="s">
        <v>177</v>
      </c>
      <c r="J67" s="158"/>
      <c r="K67" s="158"/>
      <c r="L67" s="91"/>
      <c r="M67" s="159"/>
      <c r="N67" s="159" t="s">
        <v>195</v>
      </c>
      <c r="O67" s="159"/>
      <c r="P67" s="159" t="s">
        <v>201</v>
      </c>
      <c r="Q67" s="161">
        <f aca="true" t="shared" si="10" ref="Q67:Q72">G67-H67</f>
        <v>68</v>
      </c>
      <c r="R67" s="162"/>
      <c r="S67" s="159"/>
      <c r="T67" s="162"/>
      <c r="U67" s="159"/>
      <c r="V67" s="162"/>
      <c r="W67" s="163"/>
      <c r="X67" s="225"/>
      <c r="Y67" s="226"/>
      <c r="Z67" s="258"/>
      <c r="AA67" s="167" t="s">
        <v>182</v>
      </c>
    </row>
    <row r="68" spans="1:27" s="30" customFormat="1" ht="38.25" customHeight="1">
      <c r="A68" s="160">
        <v>2</v>
      </c>
      <c r="B68" s="154" t="s">
        <v>248</v>
      </c>
      <c r="C68" s="91">
        <v>15</v>
      </c>
      <c r="D68" s="91"/>
      <c r="E68" s="156"/>
      <c r="F68" s="168">
        <f>G68/36</f>
        <v>4</v>
      </c>
      <c r="G68" s="91">
        <v>144</v>
      </c>
      <c r="H68" s="91">
        <v>30</v>
      </c>
      <c r="I68" s="159" t="s">
        <v>169</v>
      </c>
      <c r="J68" s="158"/>
      <c r="K68" s="158"/>
      <c r="L68" s="91"/>
      <c r="M68" s="159"/>
      <c r="N68" s="159" t="s">
        <v>169</v>
      </c>
      <c r="O68" s="159"/>
      <c r="P68" s="159" t="s">
        <v>201</v>
      </c>
      <c r="Q68" s="161">
        <f t="shared" si="10"/>
        <v>114</v>
      </c>
      <c r="R68" s="162"/>
      <c r="S68" s="159"/>
      <c r="T68" s="162"/>
      <c r="U68" s="159"/>
      <c r="V68" s="162"/>
      <c r="W68" s="163"/>
      <c r="X68" s="225"/>
      <c r="Y68" s="226"/>
      <c r="Z68" s="227"/>
      <c r="AA68" s="163" t="s">
        <v>249</v>
      </c>
    </row>
    <row r="69" spans="1:27" s="30" customFormat="1" ht="25.5" customHeight="1">
      <c r="A69" s="160">
        <v>3</v>
      </c>
      <c r="B69" s="154" t="s">
        <v>250</v>
      </c>
      <c r="C69" s="158">
        <v>15</v>
      </c>
      <c r="D69" s="155"/>
      <c r="E69" s="156"/>
      <c r="F69" s="168">
        <f>G69/36</f>
        <v>3</v>
      </c>
      <c r="G69" s="157">
        <v>108</v>
      </c>
      <c r="H69" s="157">
        <v>18</v>
      </c>
      <c r="I69" s="157" t="s">
        <v>97</v>
      </c>
      <c r="J69" s="158"/>
      <c r="K69" s="158"/>
      <c r="L69" s="91"/>
      <c r="M69" s="159"/>
      <c r="N69" s="159" t="s">
        <v>216</v>
      </c>
      <c r="O69" s="159"/>
      <c r="P69" s="159" t="s">
        <v>201</v>
      </c>
      <c r="Q69" s="161">
        <f t="shared" si="10"/>
        <v>90</v>
      </c>
      <c r="R69" s="162"/>
      <c r="S69" s="159"/>
      <c r="T69" s="162"/>
      <c r="U69" s="159"/>
      <c r="V69" s="162"/>
      <c r="W69" s="163"/>
      <c r="X69" s="225"/>
      <c r="Y69" s="226"/>
      <c r="Z69" s="227"/>
      <c r="AA69" s="163" t="s">
        <v>213</v>
      </c>
    </row>
    <row r="70" spans="1:31" s="30" customFormat="1" ht="36" customHeight="1">
      <c r="A70" s="160">
        <v>4</v>
      </c>
      <c r="B70" s="154" t="s">
        <v>251</v>
      </c>
      <c r="C70" s="158"/>
      <c r="D70" s="155" t="s">
        <v>252</v>
      </c>
      <c r="E70" s="156"/>
      <c r="F70" s="91">
        <v>2.5</v>
      </c>
      <c r="G70" s="157">
        <v>90</v>
      </c>
      <c r="H70" s="157">
        <v>24</v>
      </c>
      <c r="I70" s="159" t="s">
        <v>97</v>
      </c>
      <c r="J70" s="158"/>
      <c r="K70" s="158"/>
      <c r="L70" s="91"/>
      <c r="M70" s="159"/>
      <c r="N70" s="159" t="s">
        <v>190</v>
      </c>
      <c r="O70" s="159"/>
      <c r="P70" s="159" t="s">
        <v>196</v>
      </c>
      <c r="Q70" s="161">
        <f t="shared" si="10"/>
        <v>66</v>
      </c>
      <c r="R70" s="162"/>
      <c r="S70" s="159"/>
      <c r="T70" s="162"/>
      <c r="U70" s="159"/>
      <c r="V70" s="162"/>
      <c r="W70" s="163"/>
      <c r="X70" s="225"/>
      <c r="Y70" s="226"/>
      <c r="Z70" s="227"/>
      <c r="AA70" s="163" t="s">
        <v>253</v>
      </c>
      <c r="AC70" s="807"/>
      <c r="AD70" s="807"/>
      <c r="AE70" s="159"/>
    </row>
    <row r="71" spans="1:27" s="104" customFormat="1" ht="39" customHeight="1">
      <c r="A71" s="160">
        <v>5</v>
      </c>
      <c r="B71" s="154" t="s">
        <v>239</v>
      </c>
      <c r="C71" s="91"/>
      <c r="D71" s="91">
        <v>15</v>
      </c>
      <c r="E71" s="167"/>
      <c r="F71" s="91">
        <f>G71/36</f>
        <v>2.5</v>
      </c>
      <c r="G71" s="91">
        <v>90</v>
      </c>
      <c r="H71" s="91">
        <v>20</v>
      </c>
      <c r="I71" s="159" t="s">
        <v>177</v>
      </c>
      <c r="J71" s="158"/>
      <c r="K71" s="158"/>
      <c r="L71" s="91"/>
      <c r="M71" s="159"/>
      <c r="N71" s="159" t="s">
        <v>195</v>
      </c>
      <c r="O71" s="159"/>
      <c r="P71" s="159" t="s">
        <v>196</v>
      </c>
      <c r="Q71" s="161">
        <f t="shared" si="10"/>
        <v>70</v>
      </c>
      <c r="R71" s="162"/>
      <c r="S71" s="159"/>
      <c r="T71" s="162"/>
      <c r="U71" s="159"/>
      <c r="V71" s="162"/>
      <c r="W71" s="163"/>
      <c r="X71" s="225"/>
      <c r="Y71" s="226"/>
      <c r="Z71" s="227"/>
      <c r="AA71" s="163" t="s">
        <v>182</v>
      </c>
    </row>
    <row r="72" spans="1:27" s="274" customFormat="1" ht="35.25" customHeight="1" thickBot="1">
      <c r="A72" s="259">
        <v>6</v>
      </c>
      <c r="B72" s="272" t="s">
        <v>254</v>
      </c>
      <c r="C72" s="259"/>
      <c r="D72" s="259"/>
      <c r="E72" s="128">
        <v>15</v>
      </c>
      <c r="F72" s="259">
        <f>G72/36</f>
        <v>1.5</v>
      </c>
      <c r="G72" s="259">
        <v>54</v>
      </c>
      <c r="H72" s="259">
        <v>16</v>
      </c>
      <c r="I72" s="162"/>
      <c r="J72" s="262"/>
      <c r="K72" s="262"/>
      <c r="L72" s="259"/>
      <c r="M72" s="162"/>
      <c r="N72" s="162"/>
      <c r="O72" s="162" t="s">
        <v>170</v>
      </c>
      <c r="P72" s="162" t="s">
        <v>196</v>
      </c>
      <c r="Q72" s="264">
        <f t="shared" si="10"/>
        <v>38</v>
      </c>
      <c r="R72" s="162"/>
      <c r="S72" s="162"/>
      <c r="T72" s="162"/>
      <c r="U72" s="162"/>
      <c r="V72" s="162"/>
      <c r="W72" s="258"/>
      <c r="X72" s="225"/>
      <c r="Y72" s="226"/>
      <c r="Z72" s="227"/>
      <c r="AA72" s="258" t="s">
        <v>190</v>
      </c>
    </row>
    <row r="73" spans="1:27" s="27" customFormat="1" ht="22.5" customHeight="1" thickBot="1">
      <c r="A73" s="805" t="s">
        <v>38</v>
      </c>
      <c r="B73" s="806"/>
      <c r="C73" s="191">
        <v>3</v>
      </c>
      <c r="D73" s="192" t="s">
        <v>101</v>
      </c>
      <c r="E73" s="193">
        <v>1</v>
      </c>
      <c r="F73" s="194">
        <f>G73/36</f>
        <v>16</v>
      </c>
      <c r="G73" s="196">
        <f>SUM(G67:G72)</f>
        <v>576</v>
      </c>
      <c r="H73" s="196">
        <f>SUM(H67:H72)</f>
        <v>130</v>
      </c>
      <c r="I73" s="195"/>
      <c r="J73" s="195">
        <f>SUM(J68:J75)</f>
        <v>0</v>
      </c>
      <c r="K73" s="195">
        <f>SUM(K68:K75)</f>
        <v>0</v>
      </c>
      <c r="L73" s="195">
        <f>SUM(L68:L75)</f>
        <v>0</v>
      </c>
      <c r="M73" s="195">
        <f>SUM(M68:M75)</f>
        <v>0</v>
      </c>
      <c r="N73" s="195"/>
      <c r="O73" s="195"/>
      <c r="P73" s="196">
        <f>SUM(P67:P72)</f>
        <v>0</v>
      </c>
      <c r="Q73" s="196">
        <f>SUM(Q67:Q72)</f>
        <v>446</v>
      </c>
      <c r="R73" s="197"/>
      <c r="S73" s="198"/>
      <c r="T73" s="197"/>
      <c r="U73" s="195"/>
      <c r="V73" s="199"/>
      <c r="W73" s="139"/>
      <c r="X73" s="200"/>
      <c r="Y73" s="200"/>
      <c r="Z73" s="201"/>
      <c r="AA73" s="140" t="s">
        <v>255</v>
      </c>
    </row>
    <row r="74" spans="1:27" s="30" customFormat="1" ht="0.75" customHeight="1">
      <c r="A74" s="275">
        <v>12</v>
      </c>
      <c r="B74" s="276" t="s">
        <v>256</v>
      </c>
      <c r="C74" s="277">
        <v>13</v>
      </c>
      <c r="D74" s="277"/>
      <c r="E74" s="278"/>
      <c r="F74" s="279">
        <f>G74/36</f>
        <v>4</v>
      </c>
      <c r="G74" s="280">
        <v>144</v>
      </c>
      <c r="H74" s="280">
        <v>144</v>
      </c>
      <c r="I74" s="281" t="s">
        <v>169</v>
      </c>
      <c r="J74" s="277"/>
      <c r="K74" s="277"/>
      <c r="L74" s="266"/>
      <c r="M74" s="281"/>
      <c r="N74" s="281" t="s">
        <v>170</v>
      </c>
      <c r="O74" s="281"/>
      <c r="P74" s="280">
        <v>144</v>
      </c>
      <c r="Q74" s="280">
        <v>144</v>
      </c>
      <c r="R74" s="281"/>
      <c r="S74" s="281"/>
      <c r="T74" s="281"/>
      <c r="U74" s="281"/>
      <c r="V74" s="281"/>
      <c r="W74" s="225"/>
      <c r="X74" s="225"/>
      <c r="Y74" s="225"/>
      <c r="Z74" s="164" t="s">
        <v>179</v>
      </c>
      <c r="AA74" s="282"/>
    </row>
    <row r="77" spans="1:27" s="293" customFormat="1" ht="0.75" customHeight="1">
      <c r="A77" s="283"/>
      <c r="B77" s="284" t="s">
        <v>257</v>
      </c>
      <c r="C77" s="283"/>
      <c r="D77" s="283">
        <v>12</v>
      </c>
      <c r="E77" s="285"/>
      <c r="F77" s="286">
        <v>3</v>
      </c>
      <c r="G77" s="283">
        <v>108</v>
      </c>
      <c r="H77" s="283"/>
      <c r="I77" s="287" t="s">
        <v>177</v>
      </c>
      <c r="J77" s="288"/>
      <c r="K77" s="288"/>
      <c r="L77" s="283"/>
      <c r="M77" s="287"/>
      <c r="N77" s="287" t="s">
        <v>166</v>
      </c>
      <c r="O77" s="287"/>
      <c r="P77" s="287" t="s">
        <v>196</v>
      </c>
      <c r="Q77" s="289"/>
      <c r="R77" s="287"/>
      <c r="S77" s="287"/>
      <c r="T77" s="287"/>
      <c r="U77" s="287"/>
      <c r="V77" s="287"/>
      <c r="W77" s="290"/>
      <c r="X77" s="291"/>
      <c r="Y77" s="291" t="s">
        <v>179</v>
      </c>
      <c r="Z77" s="290"/>
      <c r="AA77" s="292"/>
    </row>
    <row r="78" spans="1:27" s="27" customFormat="1" ht="15.75">
      <c r="A78" s="808" t="s">
        <v>32</v>
      </c>
      <c r="B78" s="808"/>
      <c r="C78" s="808"/>
      <c r="D78" s="808"/>
      <c r="E78" s="808"/>
      <c r="F78" s="808"/>
      <c r="G78" s="808"/>
      <c r="H78" s="808"/>
      <c r="I78" s="808"/>
      <c r="J78" s="808"/>
      <c r="K78" s="808"/>
      <c r="L78" s="808"/>
      <c r="M78" s="808"/>
      <c r="N78" s="808"/>
      <c r="O78" s="808"/>
      <c r="P78" s="808"/>
      <c r="Q78" s="808"/>
      <c r="R78" s="294" t="s">
        <v>180</v>
      </c>
      <c r="S78" s="295" t="s">
        <v>192</v>
      </c>
      <c r="T78" s="294" t="s">
        <v>207</v>
      </c>
      <c r="U78" s="295" t="s">
        <v>218</v>
      </c>
      <c r="V78" s="294" t="s">
        <v>229</v>
      </c>
      <c r="W78" s="295" t="s">
        <v>237</v>
      </c>
      <c r="X78" s="296"/>
      <c r="Y78" s="296"/>
      <c r="Z78" s="294" t="s">
        <v>246</v>
      </c>
      <c r="AA78" s="295" t="s">
        <v>255</v>
      </c>
    </row>
    <row r="79" spans="1:27" s="27" customFormat="1" ht="15.75">
      <c r="A79" s="809" t="s">
        <v>33</v>
      </c>
      <c r="B79" s="809"/>
      <c r="C79" s="809"/>
      <c r="D79" s="809"/>
      <c r="E79" s="809"/>
      <c r="F79" s="809"/>
      <c r="G79" s="809"/>
      <c r="H79" s="809"/>
      <c r="I79" s="809"/>
      <c r="J79" s="809"/>
      <c r="K79" s="809"/>
      <c r="L79" s="809"/>
      <c r="M79" s="809"/>
      <c r="N79" s="809"/>
      <c r="O79" s="809"/>
      <c r="P79" s="809"/>
      <c r="Q79" s="809"/>
      <c r="R79" s="297">
        <v>3</v>
      </c>
      <c r="S79" s="71">
        <v>4</v>
      </c>
      <c r="T79" s="297">
        <v>3</v>
      </c>
      <c r="U79" s="71">
        <v>5</v>
      </c>
      <c r="V79" s="297">
        <v>4</v>
      </c>
      <c r="W79" s="69">
        <v>3</v>
      </c>
      <c r="X79" s="298"/>
      <c r="Y79" s="298"/>
      <c r="Z79" s="299">
        <v>5</v>
      </c>
      <c r="AA79" s="69">
        <v>3</v>
      </c>
    </row>
    <row r="80" spans="1:27" s="27" customFormat="1" ht="15.75">
      <c r="A80" s="809" t="s">
        <v>34</v>
      </c>
      <c r="B80" s="809"/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297">
        <v>2</v>
      </c>
      <c r="S80" s="71">
        <v>1</v>
      </c>
      <c r="T80" s="297">
        <v>3</v>
      </c>
      <c r="U80" s="71">
        <v>2</v>
      </c>
      <c r="V80" s="297">
        <v>1</v>
      </c>
      <c r="W80" s="71">
        <v>2</v>
      </c>
      <c r="X80" s="298"/>
      <c r="Y80" s="300"/>
      <c r="Z80" s="297">
        <v>1</v>
      </c>
      <c r="AA80" s="69">
        <v>2</v>
      </c>
    </row>
    <row r="81" spans="1:27" s="27" customFormat="1" ht="15.75">
      <c r="A81" s="809" t="s">
        <v>35</v>
      </c>
      <c r="B81" s="809"/>
      <c r="C81" s="809"/>
      <c r="D81" s="809"/>
      <c r="E81" s="809"/>
      <c r="F81" s="809"/>
      <c r="G81" s="809"/>
      <c r="H81" s="809"/>
      <c r="I81" s="809"/>
      <c r="J81" s="809"/>
      <c r="K81" s="809"/>
      <c r="L81" s="809"/>
      <c r="M81" s="809"/>
      <c r="N81" s="809"/>
      <c r="O81" s="809"/>
      <c r="P81" s="809"/>
      <c r="Q81" s="809"/>
      <c r="R81" s="297">
        <v>0</v>
      </c>
      <c r="S81" s="71">
        <v>0</v>
      </c>
      <c r="T81" s="297">
        <v>0</v>
      </c>
      <c r="U81" s="71">
        <v>0</v>
      </c>
      <c r="V81" s="297">
        <v>1</v>
      </c>
      <c r="W81" s="71">
        <v>0</v>
      </c>
      <c r="X81" s="298"/>
      <c r="Y81" s="298"/>
      <c r="Z81" s="297">
        <v>1</v>
      </c>
      <c r="AA81" s="69">
        <v>1</v>
      </c>
    </row>
    <row r="82" spans="1:27" s="27" customFormat="1" ht="15.75">
      <c r="A82" s="812" t="s">
        <v>40</v>
      </c>
      <c r="B82" s="812"/>
      <c r="C82" s="812"/>
      <c r="D82" s="812"/>
      <c r="E82" s="812"/>
      <c r="F82" s="812"/>
      <c r="G82" s="812"/>
      <c r="H82" s="812"/>
      <c r="I82" s="812"/>
      <c r="J82" s="812"/>
      <c r="K82" s="812"/>
      <c r="L82" s="812"/>
      <c r="M82" s="812"/>
      <c r="N82" s="812"/>
      <c r="O82" s="812"/>
      <c r="P82" s="812"/>
      <c r="Q82" s="812"/>
      <c r="R82" s="299"/>
      <c r="S82" s="69"/>
      <c r="T82" s="299"/>
      <c r="U82" s="69"/>
      <c r="V82" s="299"/>
      <c r="W82" s="69"/>
      <c r="X82" s="298"/>
      <c r="Y82" s="301"/>
      <c r="Z82" s="302"/>
      <c r="AA82" s="28"/>
    </row>
    <row r="83" spans="1:27" s="27" customFormat="1" ht="16.5" thickBot="1">
      <c r="A83" s="812" t="s">
        <v>45</v>
      </c>
      <c r="B83" s="812"/>
      <c r="C83" s="813"/>
      <c r="D83" s="812"/>
      <c r="E83" s="812"/>
      <c r="F83" s="812"/>
      <c r="G83" s="812"/>
      <c r="H83" s="812"/>
      <c r="I83" s="812"/>
      <c r="J83" s="812"/>
      <c r="K83" s="812"/>
      <c r="L83" s="812"/>
      <c r="M83" s="812"/>
      <c r="N83" s="812"/>
      <c r="O83" s="812"/>
      <c r="P83" s="812"/>
      <c r="Q83" s="812"/>
      <c r="R83" s="784" t="s">
        <v>258</v>
      </c>
      <c r="S83" s="784"/>
      <c r="T83" s="784" t="s">
        <v>259</v>
      </c>
      <c r="U83" s="784"/>
      <c r="V83" s="784" t="s">
        <v>260</v>
      </c>
      <c r="W83" s="784"/>
      <c r="X83" s="801"/>
      <c r="Y83" s="801"/>
      <c r="Z83" s="784" t="s">
        <v>261</v>
      </c>
      <c r="AA83" s="784"/>
    </row>
    <row r="84" spans="1:27" ht="16.5" thickBot="1">
      <c r="A84" s="303"/>
      <c r="B84" s="304" t="s">
        <v>262</v>
      </c>
      <c r="C84" s="305">
        <f>SUM(R79:AA81)</f>
        <v>47</v>
      </c>
      <c r="D84" s="306"/>
      <c r="E84" s="307"/>
      <c r="F84" s="307"/>
      <c r="G84" s="304"/>
      <c r="H84" s="304"/>
      <c r="I84" s="304"/>
      <c r="J84" s="304"/>
      <c r="K84" s="304"/>
      <c r="L84" s="304"/>
      <c r="M84" s="304"/>
      <c r="N84" s="304"/>
      <c r="O84" s="304"/>
      <c r="P84" s="304" t="s">
        <v>263</v>
      </c>
      <c r="Q84" s="308"/>
      <c r="R84" s="132">
        <v>1</v>
      </c>
      <c r="S84" s="129">
        <v>2.3</v>
      </c>
      <c r="T84" s="132">
        <v>4</v>
      </c>
      <c r="U84" s="129">
        <v>5.6</v>
      </c>
      <c r="V84" s="132">
        <v>7</v>
      </c>
      <c r="W84" s="129">
        <v>8.9</v>
      </c>
      <c r="X84" s="130"/>
      <c r="Y84" s="131"/>
      <c r="Z84" s="132">
        <v>13</v>
      </c>
      <c r="AA84" s="68">
        <v>14</v>
      </c>
    </row>
    <row r="85" spans="3:27" ht="15.75">
      <c r="C85" s="309"/>
      <c r="R85" s="310"/>
      <c r="S85" s="311"/>
      <c r="T85" s="310"/>
      <c r="U85" s="311"/>
      <c r="V85" s="310"/>
      <c r="W85" s="311"/>
      <c r="X85" s="312"/>
      <c r="Y85" s="313"/>
      <c r="Z85" s="310"/>
      <c r="AA85" s="309"/>
    </row>
    <row r="86" spans="2:27" ht="15.75">
      <c r="B86" s="810"/>
      <c r="C86" s="810"/>
      <c r="D86" s="810"/>
      <c r="E86" s="810"/>
      <c r="F86" s="810"/>
      <c r="G86" s="314"/>
      <c r="H86" s="38"/>
      <c r="R86" s="310"/>
      <c r="S86" s="311"/>
      <c r="T86" s="310"/>
      <c r="U86" s="311"/>
      <c r="V86" s="310"/>
      <c r="W86" s="311"/>
      <c r="X86" s="310"/>
      <c r="Y86" s="315"/>
      <c r="Z86" s="310"/>
      <c r="AA86" s="309"/>
    </row>
    <row r="87" spans="2:27" ht="15.75">
      <c r="B87" s="810"/>
      <c r="C87" s="810"/>
      <c r="D87" s="810"/>
      <c r="E87" s="810"/>
      <c r="F87" s="810"/>
      <c r="G87" s="38"/>
      <c r="H87" s="38"/>
      <c r="R87" s="310"/>
      <c r="S87" s="311"/>
      <c r="T87" s="310"/>
      <c r="U87" s="311"/>
      <c r="V87" s="310"/>
      <c r="W87" s="311"/>
      <c r="X87" s="310"/>
      <c r="Y87" s="315"/>
      <c r="Z87" s="310"/>
      <c r="AA87" s="309"/>
    </row>
    <row r="88" spans="2:27" ht="15.75">
      <c r="B88" s="810"/>
      <c r="C88" s="810"/>
      <c r="D88" s="810"/>
      <c r="E88" s="810"/>
      <c r="F88" s="810"/>
      <c r="G88" s="314"/>
      <c r="H88" s="316"/>
      <c r="R88" s="310"/>
      <c r="S88" s="311"/>
      <c r="T88" s="310"/>
      <c r="U88" s="311"/>
      <c r="V88" s="310"/>
      <c r="W88" s="311"/>
      <c r="X88" s="310"/>
      <c r="Y88" s="315"/>
      <c r="Z88" s="310"/>
      <c r="AA88" s="309"/>
    </row>
    <row r="89" spans="2:27" ht="15.75">
      <c r="B89" s="810"/>
      <c r="C89" s="810"/>
      <c r="D89" s="810"/>
      <c r="E89" s="810"/>
      <c r="F89" s="810"/>
      <c r="G89" s="811"/>
      <c r="H89" s="811"/>
      <c r="R89" s="310"/>
      <c r="S89" s="311"/>
      <c r="T89" s="310"/>
      <c r="U89" s="311"/>
      <c r="V89" s="310"/>
      <c r="W89" s="311"/>
      <c r="X89" s="310"/>
      <c r="Y89" s="315"/>
      <c r="Z89" s="310"/>
      <c r="AA89" s="309"/>
    </row>
    <row r="90" spans="3:27" ht="15.75">
      <c r="C90" s="309"/>
      <c r="D90" s="317"/>
      <c r="E90" s="318"/>
      <c r="F90" s="318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20"/>
      <c r="S90" s="321"/>
      <c r="T90" s="320"/>
      <c r="U90" s="321"/>
      <c r="V90" s="320"/>
      <c r="W90" s="321"/>
      <c r="X90" s="312"/>
      <c r="Y90" s="313"/>
      <c r="Z90" s="310"/>
      <c r="AA90" s="309"/>
    </row>
    <row r="91" spans="1:27" s="30" customFormat="1" ht="33.75" customHeight="1">
      <c r="A91" s="322"/>
      <c r="B91" s="323"/>
      <c r="D91" s="322"/>
      <c r="E91" s="324"/>
      <c r="F91" s="322"/>
      <c r="G91" s="322"/>
      <c r="H91" s="322"/>
      <c r="I91" s="325"/>
      <c r="J91" s="326"/>
      <c r="K91" s="326"/>
      <c r="L91" s="322"/>
      <c r="M91" s="325"/>
      <c r="N91" s="325"/>
      <c r="O91" s="325"/>
      <c r="P91" s="325"/>
      <c r="Q91" s="327"/>
      <c r="R91" s="784" t="s">
        <v>27</v>
      </c>
      <c r="S91" s="784"/>
      <c r="T91" s="784" t="s">
        <v>28</v>
      </c>
      <c r="U91" s="784"/>
      <c r="V91" s="784" t="s">
        <v>29</v>
      </c>
      <c r="W91" s="784"/>
      <c r="X91" s="801" t="s">
        <v>30</v>
      </c>
      <c r="Y91" s="801"/>
      <c r="Z91" s="784" t="s">
        <v>31</v>
      </c>
      <c r="AA91" s="784"/>
    </row>
    <row r="92" spans="18:27" ht="15.75">
      <c r="R92" s="132">
        <v>1</v>
      </c>
      <c r="S92" s="129">
        <v>2.3</v>
      </c>
      <c r="T92" s="132">
        <v>4</v>
      </c>
      <c r="U92" s="129">
        <v>5.6</v>
      </c>
      <c r="V92" s="132">
        <v>7</v>
      </c>
      <c r="W92" s="129">
        <v>8.9</v>
      </c>
      <c r="X92" s="130">
        <v>10</v>
      </c>
      <c r="Y92" s="131">
        <v>11.12</v>
      </c>
      <c r="Z92" s="132">
        <v>13</v>
      </c>
      <c r="AA92" s="133">
        <v>14.15</v>
      </c>
    </row>
    <row r="93" spans="18:27" ht="15.75">
      <c r="R93" s="132">
        <v>15</v>
      </c>
      <c r="S93" s="68">
        <v>19</v>
      </c>
      <c r="T93" s="132">
        <v>15</v>
      </c>
      <c r="U93" s="68">
        <v>19</v>
      </c>
      <c r="V93" s="132">
        <v>15</v>
      </c>
      <c r="W93" s="68">
        <v>19</v>
      </c>
      <c r="X93" s="130">
        <v>15</v>
      </c>
      <c r="Y93" s="130">
        <v>19</v>
      </c>
      <c r="Z93" s="132">
        <v>15</v>
      </c>
      <c r="AA93" s="68">
        <v>19</v>
      </c>
    </row>
    <row r="94" spans="18:27" ht="15.75">
      <c r="R94" s="186" t="s">
        <v>179</v>
      </c>
      <c r="S94" s="182" t="s">
        <v>175</v>
      </c>
      <c r="T94" s="186" t="s">
        <v>173</v>
      </c>
      <c r="U94" s="42" t="s">
        <v>202</v>
      </c>
      <c r="V94" s="328" t="s">
        <v>173</v>
      </c>
      <c r="W94" s="329" t="s">
        <v>173</v>
      </c>
      <c r="X94" s="188" t="s">
        <v>173</v>
      </c>
      <c r="Y94" s="188" t="s">
        <v>173</v>
      </c>
      <c r="Z94" s="330" t="s">
        <v>173</v>
      </c>
      <c r="AA94" s="329" t="s">
        <v>173</v>
      </c>
    </row>
    <row r="95" spans="18:27" ht="15.75">
      <c r="R95" s="186" t="s">
        <v>202</v>
      </c>
      <c r="S95" s="182" t="s">
        <v>264</v>
      </c>
      <c r="T95" s="186" t="s">
        <v>265</v>
      </c>
      <c r="U95" s="182" t="s">
        <v>179</v>
      </c>
      <c r="V95" s="186" t="s">
        <v>183</v>
      </c>
      <c r="W95" s="187" t="s">
        <v>179</v>
      </c>
      <c r="X95" s="331" t="s">
        <v>173</v>
      </c>
      <c r="Y95" s="331" t="s">
        <v>223</v>
      </c>
      <c r="Z95" s="332" t="s">
        <v>170</v>
      </c>
      <c r="AA95" s="187" t="s">
        <v>173</v>
      </c>
    </row>
    <row r="96" spans="18:27" ht="15.75">
      <c r="R96" s="186" t="s">
        <v>179</v>
      </c>
      <c r="S96" s="182" t="s">
        <v>174</v>
      </c>
      <c r="T96" s="186" t="s">
        <v>266</v>
      </c>
      <c r="U96" s="182" t="s">
        <v>266</v>
      </c>
      <c r="V96" s="186" t="s">
        <v>267</v>
      </c>
      <c r="W96" s="187" t="s">
        <v>268</v>
      </c>
      <c r="X96" s="331" t="s">
        <v>269</v>
      </c>
      <c r="Y96" s="333" t="s">
        <v>269</v>
      </c>
      <c r="Z96" s="334" t="s">
        <v>237</v>
      </c>
      <c r="AA96" s="187" t="s">
        <v>255</v>
      </c>
    </row>
    <row r="97" spans="18:27" ht="15.75">
      <c r="R97" s="166" t="s">
        <v>179</v>
      </c>
      <c r="S97" s="167" t="s">
        <v>173</v>
      </c>
      <c r="T97" s="166" t="s">
        <v>173</v>
      </c>
      <c r="U97" s="167" t="s">
        <v>179</v>
      </c>
      <c r="V97" s="166" t="s">
        <v>266</v>
      </c>
      <c r="W97" s="211" t="s">
        <v>174</v>
      </c>
      <c r="X97" s="164" t="s">
        <v>270</v>
      </c>
      <c r="Y97" s="165" t="s">
        <v>271</v>
      </c>
      <c r="Z97" s="335" t="s">
        <v>174</v>
      </c>
      <c r="AA97" s="336" t="s">
        <v>173</v>
      </c>
    </row>
    <row r="99" spans="16:27" ht="15.75">
      <c r="P99" s="337" t="s">
        <v>23</v>
      </c>
      <c r="R99" s="294" t="s">
        <v>180</v>
      </c>
      <c r="S99" s="295" t="s">
        <v>192</v>
      </c>
      <c r="T99" s="294" t="s">
        <v>207</v>
      </c>
      <c r="U99" s="295" t="s">
        <v>272</v>
      </c>
      <c r="V99" s="294" t="s">
        <v>229</v>
      </c>
      <c r="W99" s="295" t="s">
        <v>237</v>
      </c>
      <c r="X99" s="296" t="s">
        <v>273</v>
      </c>
      <c r="Y99" s="296" t="s">
        <v>274</v>
      </c>
      <c r="Z99" s="294" t="s">
        <v>246</v>
      </c>
      <c r="AA99" s="295" t="s">
        <v>255</v>
      </c>
    </row>
  </sheetData>
  <sheetProtection/>
  <mergeCells count="68">
    <mergeCell ref="R91:S91"/>
    <mergeCell ref="T91:U91"/>
    <mergeCell ref="V91:W91"/>
    <mergeCell ref="X91:Y91"/>
    <mergeCell ref="Z91:AA91"/>
    <mergeCell ref="X83:Y83"/>
    <mergeCell ref="Z83:AA83"/>
    <mergeCell ref="R83:S83"/>
    <mergeCell ref="T83:U83"/>
    <mergeCell ref="V83:W83"/>
    <mergeCell ref="B86:F86"/>
    <mergeCell ref="B87:F87"/>
    <mergeCell ref="B88:F88"/>
    <mergeCell ref="B89:F89"/>
    <mergeCell ref="G89:H89"/>
    <mergeCell ref="A81:Q81"/>
    <mergeCell ref="A82:Q82"/>
    <mergeCell ref="A83:Q83"/>
    <mergeCell ref="A66:AA66"/>
    <mergeCell ref="AC70:AD70"/>
    <mergeCell ref="A73:B73"/>
    <mergeCell ref="A78:Q78"/>
    <mergeCell ref="A79:Q79"/>
    <mergeCell ref="A80:Q80"/>
    <mergeCell ref="A42:AA42"/>
    <mergeCell ref="A49:B49"/>
    <mergeCell ref="A50:AA50"/>
    <mergeCell ref="A56:B56"/>
    <mergeCell ref="A57:AA57"/>
    <mergeCell ref="A65:B65"/>
    <mergeCell ref="A18:AA18"/>
    <mergeCell ref="A24:B24"/>
    <mergeCell ref="A25:AA25"/>
    <mergeCell ref="A32:B32"/>
    <mergeCell ref="A33:AA33"/>
    <mergeCell ref="A41:B41"/>
    <mergeCell ref="A17:B17"/>
    <mergeCell ref="M6:M9"/>
    <mergeCell ref="N6:N9"/>
    <mergeCell ref="O6:O9"/>
    <mergeCell ref="P6:P9"/>
    <mergeCell ref="C6:C9"/>
    <mergeCell ref="H5:P5"/>
    <mergeCell ref="Q5:Q9"/>
    <mergeCell ref="X6:Y6"/>
    <mergeCell ref="Z6:AA6"/>
    <mergeCell ref="R8:AA8"/>
    <mergeCell ref="A11:AA11"/>
    <mergeCell ref="B1:P1"/>
    <mergeCell ref="B2:AA2"/>
    <mergeCell ref="A3:AA3"/>
    <mergeCell ref="A4:A9"/>
    <mergeCell ref="B4:B9"/>
    <mergeCell ref="C4:D5"/>
    <mergeCell ref="V6:W6"/>
    <mergeCell ref="E4:E9"/>
    <mergeCell ref="F4:F9"/>
    <mergeCell ref="R6:S6"/>
    <mergeCell ref="G4:Q4"/>
    <mergeCell ref="R4:AA5"/>
    <mergeCell ref="D6:D9"/>
    <mergeCell ref="H6:H9"/>
    <mergeCell ref="I6:I9"/>
    <mergeCell ref="J6:J9"/>
    <mergeCell ref="T6:U6"/>
    <mergeCell ref="G5:G9"/>
    <mergeCell ref="K6:K9"/>
    <mergeCell ref="L6:L9"/>
  </mergeCells>
  <printOptions horizontalCentered="1"/>
  <pageMargins left="0.2362204724409449" right="0.2362204724409449" top="0.83" bottom="0.3937007874015748" header="0" footer="0"/>
  <pageSetup fitToHeight="5" fitToWidth="1" horizontalDpi="600" verticalDpi="600" orientation="landscape" paperSize="9" scale="78" r:id="rId1"/>
  <rowBreaks count="2" manualBreakCount="2">
    <brk id="26" max="26" man="1"/>
    <brk id="4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2017-05-05T07:38:15Z</cp:lastPrinted>
  <dcterms:created xsi:type="dcterms:W3CDTF">2003-06-23T04:55:14Z</dcterms:created>
  <dcterms:modified xsi:type="dcterms:W3CDTF">2017-08-21T11:51:21Z</dcterms:modified>
  <cp:category/>
  <cp:version/>
  <cp:contentType/>
  <cp:contentStatus/>
</cp:coreProperties>
</file>